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tabRatio="638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Area" localSheetId="0">'bilanca'!$A$1:$G$27</definedName>
    <definedName name="_xlnm.Print_Area" localSheetId="4">'posebni dio'!$A$1:$E$120</definedName>
    <definedName name="_xlnm.Print_Area" localSheetId="1">'prihodi'!$A$1:$H$42</definedName>
    <definedName name="_xlnm.Print_Area" localSheetId="3">'račun financiranja'!$A$1:$H$40</definedName>
    <definedName name="_xlnm.Print_Area" localSheetId="2">'rashodi-opći dio'!$A$1:$H$72</definedName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</definedNames>
  <calcPr fullCalcOnLoad="1"/>
</workbook>
</file>

<file path=xl/sharedStrings.xml><?xml version="1.0" encoding="utf-8"?>
<sst xmlns="http://schemas.openxmlformats.org/spreadsheetml/2006/main" count="384" uniqueCount="185">
  <si>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</si>
  <si>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</si>
  <si>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</si>
  <si>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</si>
  <si>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</si>
  <si>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</si>
  <si>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</si>
  <si>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</si>
  <si>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</si>
  <si>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</si>
  <si>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</si>
  <si>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</si>
  <si>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</si>
  <si>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</si>
  <si>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</si>
  <si>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</si>
  <si>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</si>
  <si>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</si>
  <si>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</si>
  <si>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</si>
  <si>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</si>
  <si>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</si>
  <si>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</si>
  <si>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</si>
  <si>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</si>
  <si>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</si>
  <si>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</si>
  <si>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</si>
  <si>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</si>
  <si>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</si>
  <si>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</si>
  <si>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</si>
  <si>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</si>
  <si>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</si>
  <si>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</si>
  <si>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</si>
  <si>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</si>
  <si>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</si>
  <si>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</si>
  <si>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</si>
  <si>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</si>
  <si>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</si>
  <si>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</si>
  <si>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</si>
  <si>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</si>
  <si>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</si>
  <si>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</si>
  <si>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</si>
  <si>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</si>
  <si>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</si>
  <si>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</si>
  <si>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</si>
  <si>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</si>
  <si>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</si>
  <si>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</si>
  <si>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</si>
  <si>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</si>
  <si>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</si>
  <si>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 xml:space="preserve">ADMINISTRACIJA I UPRAVLJANJE  </t>
  </si>
  <si>
    <t>OPREMANJE</t>
  </si>
  <si>
    <t>SERVISIRANJE UNUTARNJEG DUGA</t>
  </si>
  <si>
    <t>ZAJMOVI OD TUZEMNIH BANAKA I OSTALIH FINANCIJSKIH INSTITUCIJA IZVAN JAVNOG SEKTORA</t>
  </si>
  <si>
    <t>A1002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</si>
  <si>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</si>
  <si>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</si>
  <si>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</si>
  <si>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</si>
  <si>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</si>
  <si>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</si>
  <si>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</si>
  <si>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</si>
  <si>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</si>
  <si>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A1001</t>
  </si>
  <si>
    <t>DANI ZAJMOVI</t>
  </si>
  <si>
    <t>Primici od zaduživanja</t>
  </si>
  <si>
    <t>Prihodi od prodaje neproizvedene imovine</t>
  </si>
  <si>
    <t>Prihodi od materijalne imovine - prirodnih bogatstva</t>
  </si>
  <si>
    <t>Zemljište</t>
  </si>
  <si>
    <t>Ostali nespomenuti financijski rashodi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</si>
  <si>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</si>
  <si>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</si>
  <si>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</si>
  <si>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</si>
  <si>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</si>
  <si>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</si>
  <si>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</si>
  <si>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obvzeno zdravstveno osiguranje</t>
  </si>
  <si>
    <t>Doprinosi za obvezno zdravstveno osiguranje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</si>
  <si>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</si>
  <si>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</si>
  <si>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</si>
  <si>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</si>
  <si>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Otplata glavnice primljenih kredita od tuzemnih kreditnih institucija izvan javnog sektora</t>
  </si>
  <si>
    <t xml:space="preserve">Otplata glavnice primljenih kredita od inozemnih kreditnih institucija </t>
  </si>
  <si>
    <t xml:space="preserve">Prihodi od zateznih kamata </t>
  </si>
  <si>
    <t>Stambeni objekti</t>
  </si>
  <si>
    <t>Plaće za prekovremeni rad</t>
  </si>
  <si>
    <t>Usluge promidžbe i informiranja</t>
  </si>
  <si>
    <t>Pristojbe i naknade</t>
  </si>
  <si>
    <t>Ostali rashodi</t>
  </si>
  <si>
    <t>Kazne, penali i naknade štete</t>
  </si>
  <si>
    <t>Oprema za održavanje i zaštitu</t>
  </si>
  <si>
    <t>Ulaganja u računalne programe</t>
  </si>
  <si>
    <t>Ostale naknade troškova zaposlenima</t>
  </si>
  <si>
    <t>Naknada za korištenje nefinancijske imovine</t>
  </si>
  <si>
    <t>ADMINISTRATIVNO UPRAVLJANJE, OPREMANJE I KONTROLA DRŽAVNE IMOVINE</t>
  </si>
  <si>
    <t>Kazne, upravne mjere i ostali prihodi</t>
  </si>
  <si>
    <t>Ostali prihodi</t>
  </si>
  <si>
    <t>Kamate za primljene kredite i zajmove od kreditnih i ostalih financijskih institucija u javnom sektoru</t>
  </si>
  <si>
    <t>Plaće u naravi</t>
  </si>
  <si>
    <t>Kamate za primljene kredite i zajmmove od kreditnih i ostalih financijskih institucija u javnom sektoru</t>
  </si>
  <si>
    <t>Naknade za rad predstavničkih i izvršnih tijela, povjerenstava i sl</t>
  </si>
  <si>
    <t>Prihodi od upravnih i administrativnih pristojbi, pristojbi po posebnim propisima i nakanada</t>
  </si>
  <si>
    <t>Prihodi po posebnim propisima</t>
  </si>
  <si>
    <t>Ostali nespomenuti prihodi</t>
  </si>
  <si>
    <t>Prihodi od kamata na dane zajmove trgovačkim društvima u javnom sektoru</t>
  </si>
  <si>
    <t>Primljeni krediti od tuzemnih kreditnih financijskih instiucija izvan javnog sektora</t>
  </si>
  <si>
    <t>Primici (povrati) glavnice zajmova danih trgovačkim društvima u javnom sektoru</t>
  </si>
  <si>
    <t>Otplata glavnice primljenih kredita i zajmova od kreditnih i ostalih financijskih institucija u javnog sektora</t>
  </si>
  <si>
    <t>Izdaci za dane zajmove trgovačkim društvima u javnom sektoru</t>
  </si>
  <si>
    <t>Dani zajmovi tuzemnim trgovačkim društvima  u javnom sektoru</t>
  </si>
  <si>
    <t>Ugovorene kazne i ostale naknade šteta</t>
  </si>
  <si>
    <t>Dionice i udjeli u glavnici trgovačkih društava u javnom sektoru</t>
  </si>
  <si>
    <t>Primljeni krediti i zajmovi od kreditnih i ostalih financijskih institucija izvan javnog sektora</t>
  </si>
  <si>
    <t>Otplata glavnice primljenih kredita od kreditnih institucija u javnom sektoru</t>
  </si>
  <si>
    <t>Primici od prodaje dionica i udjela u glavnici kreditnih i ostalih financijskih institucija    izvan javnog sektora</t>
  </si>
  <si>
    <t>Dionice i udjeli u glavnici tuzemnih kreditnih i ostalih financijskih institucija  izvan javnog sektora</t>
  </si>
  <si>
    <t>Rashodi za nabavu neproizvedene dugotrajne imovine</t>
  </si>
  <si>
    <t>Nematerijalna imovina</t>
  </si>
  <si>
    <t>Licence</t>
  </si>
  <si>
    <t>Ugovorne kazne i ostale naknade štete</t>
  </si>
  <si>
    <t>Izdaci za dionice i udjele u glavnici</t>
  </si>
  <si>
    <t>DIONICE I UDJELI U GLAVNICI</t>
  </si>
  <si>
    <t>A1004</t>
  </si>
  <si>
    <t>Primici (povrati) glavnice zajmova danih trgovačkim društvima i obrtnicima izvan javnog sektora</t>
  </si>
  <si>
    <t>Povrat zajmova danih tuzemnim trgovačkim društvima izvan javnog sektora</t>
  </si>
  <si>
    <t>Kazne i upravne mjere</t>
  </si>
  <si>
    <t>Kazne i druge mjere u kaznenom postupku</t>
  </si>
  <si>
    <t>BROJČANA OZNAKA I NAZIV</t>
  </si>
  <si>
    <t>INDEKS</t>
  </si>
  <si>
    <t>5=4/2*100</t>
  </si>
  <si>
    <t>6=4/3*100</t>
  </si>
  <si>
    <t>4=3/2*100</t>
  </si>
  <si>
    <t>1</t>
  </si>
  <si>
    <t>-</t>
  </si>
  <si>
    <t>Primici od prodaje dionica i udjela u glavnici trgovačkih društava u javnom sektoru</t>
  </si>
  <si>
    <t>Kamate za primljene zajmove od trgovačkih društava u javnom sektoru</t>
  </si>
  <si>
    <t>Otplata glavnice primljenih kredita i zajmova od kreditnih i ostalih financijskih institucija u javnom sektoru</t>
  </si>
  <si>
    <t>CENTAR ZA RESTRUKTURIRANJE I PRODAJU</t>
  </si>
  <si>
    <t>Upravne i administrativne pristojbe</t>
  </si>
  <si>
    <t>Ostale pristojbe i naknade</t>
  </si>
  <si>
    <t>Materijal i dijelovi za tekuće i investicijsko održavanje</t>
  </si>
  <si>
    <t>Zdravstvene i veterinarske usluge</t>
  </si>
  <si>
    <t>Naknade troškova osobama izvan radnog odnosa</t>
  </si>
  <si>
    <t>Troškovi sudskih postupaka</t>
  </si>
  <si>
    <t>Komunikacijska oprema</t>
  </si>
  <si>
    <t>Uređaji, strojevi i oprema za ostale namjene</t>
  </si>
  <si>
    <t>Nematerijalna proizvedena imovina</t>
  </si>
  <si>
    <t>Prihodi od kamata na dane zajmove trgovačkim društvima i obrtnicima izvan javnog sektora</t>
  </si>
  <si>
    <t>Naknade za rad predstavničkih i izvršnih tijela, povjerenstava i sl.</t>
  </si>
  <si>
    <t>Primljeni krediti i zajmovi od kreditnih i ostalih financijskih institucija u javnom sektoru</t>
  </si>
  <si>
    <t>Primljeni krediti od kreditnih institucija u javnom sektoru</t>
  </si>
  <si>
    <t>PRIJENOS DEPOZITA U SLJEDEĆE RAZDOBLJE</t>
  </si>
  <si>
    <t>UKUPNI PRIHODI</t>
  </si>
  <si>
    <t>UKUPNI RASHODI</t>
  </si>
  <si>
    <t>IZDACI ZA FINANC. IMOVINU I OTPLATE ZAJMOVA</t>
  </si>
  <si>
    <t>Prijevozna sredstva</t>
  </si>
  <si>
    <t>Prijevozna sredstva u cestovnom prometu</t>
  </si>
  <si>
    <t>Izdaci za depozite i jamčevne pologe</t>
  </si>
  <si>
    <t>Primici od povrata depozita i jamčevnih pologa</t>
  </si>
  <si>
    <t>Primici od povrata depozita od kreditnih i ostalih financijskih institucija-tuzemni</t>
  </si>
  <si>
    <t>Prihodi od prodaje postrojenja i opreme</t>
  </si>
  <si>
    <t>Izdaci za depozite u kreditnim i ostalim financijskim institucijama - tuzemni</t>
  </si>
  <si>
    <t>Primljeni povrati glavnica danih zajmova i depozita</t>
  </si>
  <si>
    <t>Članarine i norme</t>
  </si>
  <si>
    <t>Povrat zajmova danih trgovačkim društvima u javnom sektoru</t>
  </si>
  <si>
    <t>Izdaci za dane zajmove i depozite</t>
  </si>
  <si>
    <t>PRIJENOS DEPOZITA IZ RANIJE GODINE</t>
  </si>
  <si>
    <t>IZVRŠENJE
1.-6.2021.</t>
  </si>
  <si>
    <t>K500000</t>
  </si>
  <si>
    <t>A500000</t>
  </si>
  <si>
    <t>A500003</t>
  </si>
  <si>
    <t>IZVORNI PLAN 2022.</t>
  </si>
  <si>
    <t>IZVRŠENJE
1.-6.2022.</t>
  </si>
  <si>
    <t>IZVRŠENJE FINANCIJSKOG PLANA
CENTRA ZA RESTRUKTURIRANJE I PRODAJU
U PRVOM POLUGODIŠTU 2022. GODINE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</si>
</sst>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#,##0.0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Bookman Old Style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0"/>
      <name val="Geneva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sz val="8"/>
      <color indexed="8"/>
      <name val="MS Sans Serif"/>
      <family val="2"/>
    </font>
    <font>
      <sz val="14"/>
      <color indexed="8"/>
      <name val="MS Sans Serif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2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0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 quotePrefix="1">
      <alignment horizontal="left" wrapText="1"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7" fillId="33" borderId="0" xfId="0" applyNumberFormat="1" applyFont="1" applyFill="1" applyBorder="1" applyAlignment="1" applyProtection="1">
      <alignment wrapText="1"/>
      <protection/>
    </xf>
    <xf numFmtId="0" fontId="13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 quotePrefix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 quotePrefix="1">
      <alignment horizontal="left" vertical="center"/>
      <protection/>
    </xf>
    <xf numFmtId="3" fontId="13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3" fillId="0" borderId="0" xfId="0" applyNumberFormat="1" applyFont="1" applyFill="1" applyBorder="1" applyAlignment="1" applyProtection="1">
      <alignment wrapText="1"/>
      <protection/>
    </xf>
    <xf numFmtId="0" fontId="13" fillId="0" borderId="11" xfId="0" applyFont="1" applyBorder="1" applyAlignment="1" quotePrefix="1">
      <alignment horizontal="left" vertical="center" wrapText="1"/>
    </xf>
    <xf numFmtId="0" fontId="13" fillId="0" borderId="11" xfId="0" applyNumberFormat="1" applyFont="1" applyFill="1" applyBorder="1" applyAlignment="1" applyProtection="1" quotePrefix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3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14" fillId="0" borderId="0" xfId="0" applyNumberFormat="1" applyFont="1" applyFill="1" applyBorder="1" applyAlignment="1" applyProtection="1" quotePrefix="1">
      <alignment horizontal="left" vertical="center" wrapText="1"/>
      <protection/>
    </xf>
    <xf numFmtId="4" fontId="13" fillId="0" borderId="11" xfId="61" applyNumberFormat="1" applyFont="1" applyFill="1" applyBorder="1" applyAlignment="1">
      <alignment horizontal="right" vertical="center" wrapText="1"/>
      <protection/>
    </xf>
    <xf numFmtId="3" fontId="22" fillId="0" borderId="11" xfId="60" applyNumberFormat="1" applyFont="1" applyFill="1" applyBorder="1" applyAlignment="1">
      <alignment horizontal="center" vertical="center" wrapText="1"/>
      <protection/>
    </xf>
    <xf numFmtId="4" fontId="22" fillId="0" borderId="11" xfId="61" applyNumberFormat="1" applyFont="1" applyFill="1" applyBorder="1" applyAlignment="1">
      <alignment horizontal="right" vertical="center" wrapText="1"/>
      <protection/>
    </xf>
    <xf numFmtId="3" fontId="22" fillId="0" borderId="12" xfId="60" applyNumberFormat="1" applyFont="1" applyFill="1" applyBorder="1" applyAlignment="1">
      <alignment horizontal="center" vertical="center" wrapText="1"/>
      <protection/>
    </xf>
    <xf numFmtId="4" fontId="22" fillId="0" borderId="12" xfId="61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3" fontId="13" fillId="0" borderId="0" xfId="0" applyNumberFormat="1" applyFont="1" applyFill="1" applyBorder="1" applyAlignment="1" applyProtection="1">
      <alignment horizontal="right" wrapText="1"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Fill="1" applyBorder="1" applyAlignment="1" applyProtection="1">
      <alignment horizontal="right" wrapText="1"/>
      <protection/>
    </xf>
    <xf numFmtId="2" fontId="24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3" fontId="13" fillId="0" borderId="12" xfId="60" applyNumberFormat="1" applyFont="1" applyFill="1" applyBorder="1" applyAlignment="1">
      <alignment horizontal="center" vertical="center" wrapText="1"/>
      <protection/>
    </xf>
    <xf numFmtId="3" fontId="13" fillId="0" borderId="11" xfId="60" applyNumberFormat="1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4" fontId="13" fillId="0" borderId="12" xfId="61" applyNumberFormat="1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10" fillId="0" borderId="12" xfId="58" applyFont="1" applyBorder="1" applyAlignment="1">
      <alignment horizontal="left" vertical="center" wrapText="1"/>
      <protection/>
    </xf>
    <xf numFmtId="0" fontId="10" fillId="0" borderId="14" xfId="0" applyNumberFormat="1" applyFont="1" applyFill="1" applyBorder="1" applyAlignment="1" applyProtection="1" quotePrefix="1">
      <alignment wrapText="1"/>
      <protection/>
    </xf>
    <xf numFmtId="0" fontId="23" fillId="0" borderId="11" xfId="0" applyFont="1" applyBorder="1" applyAlignment="1" quotePrefix="1">
      <alignment horizontal="left"/>
    </xf>
    <xf numFmtId="0" fontId="23" fillId="0" borderId="11" xfId="0" applyNumberFormat="1" applyFont="1" applyFill="1" applyBorder="1" applyAlignment="1" applyProtection="1">
      <alignment wrapText="1"/>
      <protection/>
    </xf>
    <xf numFmtId="3" fontId="23" fillId="0" borderId="12" xfId="0" applyNumberFormat="1" applyFont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Fill="1" applyBorder="1" applyAlignment="1" applyProtection="1">
      <alignment horizontal="right" vertical="center" wrapText="1"/>
      <protection/>
    </xf>
    <xf numFmtId="3" fontId="23" fillId="0" borderId="12" xfId="0" applyNumberFormat="1" applyFont="1" applyFill="1" applyBorder="1" applyAlignment="1" applyProtection="1">
      <alignment vertical="center" wrapText="1"/>
      <protection/>
    </xf>
    <xf numFmtId="4" fontId="13" fillId="0" borderId="11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 quotePrefix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 quotePrefix="1">
      <alignment horizontal="left" wrapText="1"/>
    </xf>
    <xf numFmtId="0" fontId="13" fillId="0" borderId="0" xfId="0" applyFont="1" applyFill="1" applyBorder="1" applyAlignment="1" quotePrefix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quotePrefix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3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 quotePrefix="1">
      <alignment horizontal="left" wrapText="1"/>
    </xf>
    <xf numFmtId="0" fontId="14" fillId="0" borderId="0" xfId="0" applyFont="1" applyFill="1" applyAlignment="1" quotePrefix="1">
      <alignment horizontal="left" vertical="center" wrapText="1"/>
    </xf>
    <xf numFmtId="0" fontId="13" fillId="0" borderId="0" xfId="0" applyFont="1" applyFill="1" applyAlignment="1" quotePrefix="1">
      <alignment horizontal="left" vertical="center" wrapText="1"/>
    </xf>
    <xf numFmtId="0" fontId="13" fillId="0" borderId="0" xfId="0" applyFont="1" applyFill="1" applyAlignment="1" quotePrefix="1">
      <alignment horizontal="left" wrapText="1"/>
    </xf>
    <xf numFmtId="0" fontId="13" fillId="0" borderId="15" xfId="0" applyFont="1" applyFill="1" applyBorder="1" applyAlignment="1" quotePrefix="1">
      <alignment horizontal="left" vertical="center" wrapText="1"/>
    </xf>
    <xf numFmtId="0" fontId="14" fillId="0" borderId="0" xfId="0" applyFont="1" applyFill="1" applyAlignment="1" quotePrefix="1">
      <alignment horizontal="left" wrapText="1"/>
    </xf>
    <xf numFmtId="0" fontId="7" fillId="0" borderId="0" xfId="0" applyFont="1" applyFill="1" applyAlignment="1" quotePrefix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4" fontId="13" fillId="0" borderId="0" xfId="61" applyNumberFormat="1" applyFont="1" applyFill="1" applyBorder="1" applyAlignment="1">
      <alignment horizontal="right" vertical="center" wrapText="1"/>
      <protection/>
    </xf>
    <xf numFmtId="4" fontId="22" fillId="0" borderId="0" xfId="61" applyNumberFormat="1" applyFont="1" applyFill="1" applyBorder="1" applyAlignment="1">
      <alignment horizontal="right" vertical="center" wrapText="1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 quotePrefix="1">
      <alignment horizontal="left" vertical="center"/>
      <protection/>
    </xf>
    <xf numFmtId="3" fontId="13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13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4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vertical="center"/>
    </xf>
    <xf numFmtId="4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quotePrefix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 quotePrefix="1">
      <alignment horizontal="left" vertical="center"/>
      <protection/>
    </xf>
    <xf numFmtId="0" fontId="16" fillId="0" borderId="0" xfId="0" applyFont="1" applyFill="1" applyBorder="1" applyAlignment="1" quotePrefix="1">
      <alignment horizontal="left" vertical="center"/>
    </xf>
    <xf numFmtId="0" fontId="16" fillId="0" borderId="0" xfId="59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 quotePrefix="1">
      <alignment horizontal="left" vertical="center"/>
    </xf>
    <xf numFmtId="3" fontId="15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 quotePrefix="1">
      <alignment horizontal="left"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0" fontId="26" fillId="0" borderId="13" xfId="0" applyNumberFormat="1" applyFont="1" applyFill="1" applyBorder="1" applyAlignment="1" applyProtection="1">
      <alignment vertical="center"/>
      <protection/>
    </xf>
    <xf numFmtId="2" fontId="13" fillId="0" borderId="13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2" fontId="13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NumberFormat="1" applyFont="1" applyFill="1" applyBorder="1" applyAlignment="1" applyProtection="1">
      <alignment horizontal="lef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" fontId="13" fillId="0" borderId="0" xfId="0" applyNumberFormat="1" applyFont="1" applyFill="1" applyBorder="1" applyAlignment="1" applyProtection="1">
      <alignment vertical="center" wrapText="1"/>
      <protection/>
    </xf>
    <xf numFmtId="2" fontId="7" fillId="0" borderId="0" xfId="0" applyNumberFormat="1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horizontal="right" vertical="center" wrapText="1"/>
      <protection/>
    </xf>
    <xf numFmtId="2" fontId="7" fillId="0" borderId="0" xfId="0" applyNumberFormat="1" applyFont="1" applyFill="1" applyBorder="1" applyAlignment="1" applyProtection="1">
      <alignment horizontal="right" vertical="center" wrapText="1"/>
      <protection/>
    </xf>
    <xf numFmtId="2" fontId="24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3" fontId="7" fillId="0" borderId="0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Fill="1" applyBorder="1" applyAlignment="1" applyProtection="1">
      <alignment horizontal="left" vertical="center" wrapText="1"/>
      <protection/>
    </xf>
    <xf numFmtId="2" fontId="25" fillId="0" borderId="0" xfId="0" applyNumberFormat="1" applyFont="1" applyFill="1" applyBorder="1" applyAlignment="1" applyProtection="1">
      <alignment horizontal="right" vertical="center" wrapText="1"/>
      <protection/>
    </xf>
    <xf numFmtId="0" fontId="66" fillId="0" borderId="0" xfId="0" applyNumberFormat="1" applyFont="1" applyFill="1" applyBorder="1" applyAlignment="1" applyProtection="1">
      <alignment horizontal="left" vertical="center"/>
      <protection/>
    </xf>
    <xf numFmtId="3" fontId="66" fillId="0" borderId="0" xfId="0" applyNumberFormat="1" applyFont="1" applyFill="1" applyBorder="1" applyAlignment="1" applyProtection="1">
      <alignment vertical="center"/>
      <protection/>
    </xf>
    <xf numFmtId="4" fontId="66" fillId="0" borderId="0" xfId="0" applyNumberFormat="1" applyFont="1" applyFill="1" applyBorder="1" applyAlignment="1" applyProtection="1">
      <alignment horizontal="right" vertical="center"/>
      <protection/>
    </xf>
    <xf numFmtId="0" fontId="66" fillId="0" borderId="0" xfId="0" applyNumberFormat="1" applyFont="1" applyFill="1" applyBorder="1" applyAlignment="1" applyProtection="1">
      <alignment/>
      <protection/>
    </xf>
    <xf numFmtId="3" fontId="66" fillId="0" borderId="0" xfId="0" applyNumberFormat="1" applyFont="1" applyFill="1" applyBorder="1" applyAlignment="1" applyProtection="1">
      <alignment/>
      <protection/>
    </xf>
    <xf numFmtId="3" fontId="65" fillId="0" borderId="0" xfId="0" applyNumberFormat="1" applyFont="1" applyFill="1" applyBorder="1" applyAlignment="1" applyProtection="1">
      <alignment vertical="center" wrapText="1"/>
      <protection/>
    </xf>
    <xf numFmtId="3" fontId="65" fillId="0" borderId="0" xfId="0" applyNumberFormat="1" applyFont="1" applyFill="1" applyBorder="1" applyAlignment="1" applyProtection="1">
      <alignment vertical="center"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 vertical="center" wrapText="1"/>
      <protection/>
    </xf>
    <xf numFmtId="3" fontId="66" fillId="0" borderId="0" xfId="0" applyNumberFormat="1" applyFont="1" applyFill="1" applyBorder="1" applyAlignment="1" applyProtection="1">
      <alignment horizontal="right" vertical="center"/>
      <protection/>
    </xf>
    <xf numFmtId="2" fontId="66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4" fontId="65" fillId="0" borderId="0" xfId="0" applyNumberFormat="1" applyFont="1" applyFill="1" applyBorder="1" applyAlignment="1" applyProtection="1">
      <alignment horizontal="right" vertical="center"/>
      <protection/>
    </xf>
    <xf numFmtId="0" fontId="66" fillId="0" borderId="0" xfId="0" applyNumberFormat="1" applyFont="1" applyFill="1" applyBorder="1" applyAlignment="1" applyProtection="1">
      <alignment vertical="center"/>
      <protection/>
    </xf>
    <xf numFmtId="3" fontId="66" fillId="0" borderId="0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 applyProtection="1" quotePrefix="1">
      <alignment vertical="center" wrapText="1"/>
      <protection/>
    </xf>
    <xf numFmtId="0" fontId="10" fillId="0" borderId="14" xfId="0" applyNumberFormat="1" applyFont="1" applyFill="1" applyBorder="1" applyAlignment="1" applyProtection="1" quotePrefix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 applyProtection="1">
      <alignment vertical="center" wrapText="1"/>
      <protection/>
    </xf>
    <xf numFmtId="0" fontId="29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72" fontId="19" fillId="0" borderId="0" xfId="0" applyNumberFormat="1" applyFont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 quotePrefix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 quotePrefix="1">
      <alignment horizontal="left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 quotePrefix="1">
      <alignment horizontal="center" vertic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 quotePrefix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22" fillId="0" borderId="11" xfId="0" applyNumberFormat="1" applyFont="1" applyFill="1" applyBorder="1" applyAlignment="1" quotePrefix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172" fontId="13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1Prihodi-rashodi2004" xfId="58"/>
    <cellStyle name="Obično_List5" xfId="59"/>
    <cellStyle name="Obično_Polugodišnji-sabor" xfId="60"/>
    <cellStyle name="Obično_prihodi 2005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4">
      <selection activeCell="E23" sqref="E23"/>
    </sheetView>
  </sheetViews>
  <sheetFormatPr defaultColWidth="11.421875" defaultRowHeight="12.75"/>
  <cols>
    <col min="1" max="1" width="4.57421875" style="2" customWidth="1"/>
    <col min="2" max="2" width="46.7109375" style="2" customWidth="1"/>
    <col min="3" max="3" width="13.28125" style="2" bestFit="1" customWidth="1"/>
    <col min="4" max="4" width="13.28125" style="3" bestFit="1" customWidth="1"/>
    <col min="5" max="5" width="13.28125" style="2" bestFit="1" customWidth="1"/>
    <col min="6" max="6" width="10.57421875" style="2" customWidth="1"/>
    <col min="7" max="7" width="8.00390625" style="2" customWidth="1"/>
    <col min="8" max="16384" width="11.421875" style="2" customWidth="1"/>
  </cols>
  <sheetData>
    <row r="1" spans="1:8" ht="22.5" customHeight="1">
      <c r="A1" s="205" t="s">
        <v>184</v>
      </c>
      <c r="B1" s="206"/>
      <c r="C1" s="206"/>
      <c r="D1" s="206"/>
      <c r="E1" s="206"/>
      <c r="F1" s="206"/>
      <c r="G1" s="206"/>
      <c r="H1" s="23"/>
    </row>
    <row r="2" spans="1:8" ht="38.25" customHeight="1">
      <c r="A2" s="206"/>
      <c r="B2" s="206"/>
      <c r="C2" s="206"/>
      <c r="D2" s="206"/>
      <c r="E2" s="206"/>
      <c r="F2" s="206"/>
      <c r="G2" s="206"/>
      <c r="H2" s="23"/>
    </row>
    <row r="3" spans="1:8" s="5" customFormat="1" ht="24" customHeight="1">
      <c r="A3" s="211" t="s">
        <v>65</v>
      </c>
      <c r="B3" s="212"/>
      <c r="C3" s="212"/>
      <c r="D3" s="212"/>
      <c r="E3" s="212"/>
      <c r="F3" s="212"/>
      <c r="G3" s="212"/>
      <c r="H3" s="22"/>
    </row>
    <row r="4" spans="1:8" ht="24" customHeight="1">
      <c r="A4" s="211" t="s">
        <v>1</v>
      </c>
      <c r="B4" s="212"/>
      <c r="C4" s="212"/>
      <c r="D4" s="212"/>
      <c r="E4" s="212"/>
      <c r="F4" s="212"/>
      <c r="G4" s="212"/>
      <c r="H4" s="22"/>
    </row>
    <row r="5" ht="9" customHeight="1">
      <c r="B5" s="6"/>
    </row>
    <row r="6" spans="1:7" s="1" customFormat="1" ht="27.75" customHeight="1">
      <c r="A6" s="207" t="s">
        <v>138</v>
      </c>
      <c r="B6" s="208"/>
      <c r="C6" s="87" t="s">
        <v>178</v>
      </c>
      <c r="D6" s="87" t="s">
        <v>182</v>
      </c>
      <c r="E6" s="87" t="s">
        <v>183</v>
      </c>
      <c r="F6" s="93" t="s">
        <v>139</v>
      </c>
      <c r="G6" s="93" t="s">
        <v>139</v>
      </c>
    </row>
    <row r="7" spans="1:7" s="1" customFormat="1" ht="12.75" customHeight="1">
      <c r="A7" s="209">
        <v>1</v>
      </c>
      <c r="B7" s="210"/>
      <c r="C7" s="68">
        <v>2</v>
      </c>
      <c r="D7" s="68">
        <v>3</v>
      </c>
      <c r="E7" s="68">
        <v>4</v>
      </c>
      <c r="F7" s="69" t="s">
        <v>140</v>
      </c>
      <c r="G7" s="69" t="s">
        <v>141</v>
      </c>
    </row>
    <row r="8" spans="1:7" ht="22.5" customHeight="1">
      <c r="A8" s="94">
        <v>6</v>
      </c>
      <c r="B8" s="95" t="s">
        <v>20</v>
      </c>
      <c r="C8" s="100">
        <f>prihodi!D5</f>
        <v>5526162.069999999</v>
      </c>
      <c r="D8" s="100">
        <f>prihodi!E5</f>
        <v>47040000</v>
      </c>
      <c r="E8" s="100">
        <f>prihodi!F5</f>
        <v>5165010.96</v>
      </c>
      <c r="F8" s="101">
        <f aca="true" t="shared" si="0" ref="F8:F14">E8/C8*100</f>
        <v>93.46470289098852</v>
      </c>
      <c r="G8" s="101">
        <f aca="true" t="shared" si="1" ref="G8:G14">E8/D8*100</f>
        <v>10.980040306122449</v>
      </c>
    </row>
    <row r="9" spans="1:7" ht="31.5">
      <c r="A9" s="94">
        <v>7</v>
      </c>
      <c r="B9" s="95" t="s">
        <v>30</v>
      </c>
      <c r="C9" s="100">
        <f>prihodi!D32</f>
        <v>84325.1</v>
      </c>
      <c r="D9" s="100">
        <f>prihodi!E32</f>
        <v>14300000</v>
      </c>
      <c r="E9" s="100">
        <f>prihodi!F32</f>
        <v>190258.1</v>
      </c>
      <c r="F9" s="101">
        <f t="shared" si="0"/>
        <v>225.62451749241922</v>
      </c>
      <c r="G9" s="101">
        <f t="shared" si="1"/>
        <v>1.3304762237762238</v>
      </c>
    </row>
    <row r="10" spans="1:7" ht="22.5" customHeight="1">
      <c r="A10" s="94"/>
      <c r="B10" s="96" t="s">
        <v>163</v>
      </c>
      <c r="C10" s="100">
        <f>SUM(C8:C9)</f>
        <v>5610487.169999999</v>
      </c>
      <c r="D10" s="100">
        <f>SUM(D8:D9)</f>
        <v>61340000</v>
      </c>
      <c r="E10" s="100">
        <f>SUM(E8:E9)</f>
        <v>5355269.06</v>
      </c>
      <c r="F10" s="101">
        <f t="shared" si="0"/>
        <v>95.45105260440334</v>
      </c>
      <c r="G10" s="101">
        <f t="shared" si="1"/>
        <v>8.730467981741114</v>
      </c>
    </row>
    <row r="11" spans="1:7" ht="22.5" customHeight="1">
      <c r="A11" s="94">
        <v>3</v>
      </c>
      <c r="B11" s="95" t="s">
        <v>69</v>
      </c>
      <c r="C11" s="102">
        <f>'rashodi-opći dio'!D4</f>
        <v>11057484.280000001</v>
      </c>
      <c r="D11" s="102">
        <f>'rashodi-opći dio'!E4</f>
        <v>75280000</v>
      </c>
      <c r="E11" s="102">
        <f>'rashodi-opći dio'!F4</f>
        <v>10181887.32</v>
      </c>
      <c r="F11" s="101">
        <f t="shared" si="0"/>
        <v>92.08140895498519</v>
      </c>
      <c r="G11" s="101">
        <f t="shared" si="1"/>
        <v>13.52535510095643</v>
      </c>
    </row>
    <row r="12" spans="1:7" ht="31.5">
      <c r="A12" s="94">
        <v>4</v>
      </c>
      <c r="B12" s="95" t="s">
        <v>52</v>
      </c>
      <c r="C12" s="102">
        <f>'rashodi-opći dio'!D59</f>
        <v>202916.54</v>
      </c>
      <c r="D12" s="102">
        <f>'rashodi-opći dio'!E59</f>
        <v>3060000</v>
      </c>
      <c r="E12" s="102">
        <f>'rashodi-opći dio'!F59</f>
        <v>66636.23999999999</v>
      </c>
      <c r="F12" s="101">
        <f>E12/C12*100</f>
        <v>32.83923528362941</v>
      </c>
      <c r="G12" s="101">
        <f t="shared" si="1"/>
        <v>2.177654901960784</v>
      </c>
    </row>
    <row r="13" spans="1:7" ht="22.5" customHeight="1">
      <c r="A13" s="94"/>
      <c r="B13" s="96" t="s">
        <v>164</v>
      </c>
      <c r="C13" s="100">
        <f>SUM(C11:C12)</f>
        <v>11260400.82</v>
      </c>
      <c r="D13" s="100">
        <f>SUM(D11:D12)</f>
        <v>78340000</v>
      </c>
      <c r="E13" s="100">
        <f>SUM(E11:E12)</f>
        <v>10248523.56</v>
      </c>
      <c r="F13" s="101">
        <f t="shared" si="0"/>
        <v>91.01384332427342</v>
      </c>
      <c r="G13" s="101">
        <f t="shared" si="1"/>
        <v>13.082108195047232</v>
      </c>
    </row>
    <row r="14" spans="1:7" ht="22.5" customHeight="1">
      <c r="A14" s="97"/>
      <c r="B14" s="199" t="s">
        <v>19</v>
      </c>
      <c r="C14" s="136">
        <f>C8+C9-C11-C12</f>
        <v>-5649913.650000002</v>
      </c>
      <c r="D14" s="102">
        <f>D8+D9-D11-D12</f>
        <v>-17000000</v>
      </c>
      <c r="E14" s="102">
        <f>E8+E9-E11-E12</f>
        <v>-4893254.500000001</v>
      </c>
      <c r="F14" s="101">
        <f t="shared" si="0"/>
        <v>86.60759797629825</v>
      </c>
      <c r="G14" s="101">
        <f t="shared" si="1"/>
        <v>28.783850000000005</v>
      </c>
    </row>
    <row r="15" ht="11.25" customHeight="1">
      <c r="B15" s="8"/>
    </row>
    <row r="16" spans="1:7" s="9" customFormat="1" ht="24" customHeight="1">
      <c r="A16" s="213" t="s">
        <v>26</v>
      </c>
      <c r="B16" s="214"/>
      <c r="C16" s="214"/>
      <c r="D16" s="214"/>
      <c r="E16" s="214"/>
      <c r="F16" s="214"/>
      <c r="G16" s="214"/>
    </row>
    <row r="17" spans="2:4" s="9" customFormat="1" ht="7.5" customHeight="1">
      <c r="B17" s="10"/>
      <c r="D17" s="11"/>
    </row>
    <row r="18" spans="1:7" s="12" customFormat="1" ht="27.75" customHeight="1">
      <c r="A18" s="207" t="s">
        <v>138</v>
      </c>
      <c r="B18" s="208"/>
      <c r="C18" s="87" t="s">
        <v>178</v>
      </c>
      <c r="D18" s="87" t="s">
        <v>182</v>
      </c>
      <c r="E18" s="87" t="s">
        <v>183</v>
      </c>
      <c r="F18" s="93" t="s">
        <v>139</v>
      </c>
      <c r="G18" s="93" t="s">
        <v>139</v>
      </c>
    </row>
    <row r="19" spans="1:7" s="12" customFormat="1" ht="12.75" customHeight="1">
      <c r="A19" s="209">
        <v>1</v>
      </c>
      <c r="B19" s="210"/>
      <c r="C19" s="68">
        <v>2</v>
      </c>
      <c r="D19" s="68">
        <v>3</v>
      </c>
      <c r="E19" s="68">
        <v>4</v>
      </c>
      <c r="F19" s="69" t="s">
        <v>140</v>
      </c>
      <c r="G19" s="69" t="s">
        <v>141</v>
      </c>
    </row>
    <row r="20" spans="1:7" s="9" customFormat="1" ht="31.5" customHeight="1">
      <c r="A20" s="94">
        <v>8</v>
      </c>
      <c r="B20" s="202" t="s">
        <v>16</v>
      </c>
      <c r="C20" s="100">
        <f>'račun financiranja'!D5</f>
        <v>13739384.100000001</v>
      </c>
      <c r="D20" s="100">
        <f>'račun financiranja'!E5</f>
        <v>45500000</v>
      </c>
      <c r="E20" s="100">
        <f>'račun financiranja'!F5</f>
        <v>11794989.030000001</v>
      </c>
      <c r="F20" s="101">
        <f>E20/C20*100</f>
        <v>85.84801868957139</v>
      </c>
      <c r="G20" s="101">
        <f>E20/D20*100</f>
        <v>25.923052813186814</v>
      </c>
    </row>
    <row r="21" spans="1:7" s="9" customFormat="1" ht="31.5" customHeight="1">
      <c r="A21" s="94">
        <v>5</v>
      </c>
      <c r="B21" s="201" t="s">
        <v>165</v>
      </c>
      <c r="C21" s="100">
        <f>'račun financiranja'!D26</f>
        <v>2000000</v>
      </c>
      <c r="D21" s="100">
        <f>'račun financiranja'!E26</f>
        <v>0</v>
      </c>
      <c r="E21" s="100">
        <f>'račun financiranja'!F26</f>
        <v>0</v>
      </c>
      <c r="F21" s="101" t="s">
        <v>144</v>
      </c>
      <c r="G21" s="101" t="s">
        <v>144</v>
      </c>
    </row>
    <row r="22" spans="1:7" s="9" customFormat="1" ht="31.5" customHeight="1">
      <c r="A22" s="94"/>
      <c r="B22" s="199" t="s">
        <v>177</v>
      </c>
      <c r="C22" s="100">
        <v>152402455</v>
      </c>
      <c r="D22" s="100">
        <v>185088275</v>
      </c>
      <c r="E22" s="100">
        <v>185088275</v>
      </c>
      <c r="F22" s="101">
        <f>E22/C22*100</f>
        <v>121.44704296266093</v>
      </c>
      <c r="G22" s="101">
        <f>E22/D22*100</f>
        <v>100</v>
      </c>
    </row>
    <row r="23" spans="1:7" s="9" customFormat="1" ht="31.5">
      <c r="A23" s="97"/>
      <c r="B23" s="199" t="s">
        <v>162</v>
      </c>
      <c r="C23" s="137">
        <f>-(C20-C21+C14+C22)</f>
        <v>-158491925.45</v>
      </c>
      <c r="D23" s="100">
        <f>-(D20-D21+D14+D22)</f>
        <v>-213588275</v>
      </c>
      <c r="E23" s="137">
        <f>-(E20-E21+E14+E22)</f>
        <v>-191990009.53</v>
      </c>
      <c r="F23" s="101">
        <f>E23/C23*100</f>
        <v>121.13551462315206</v>
      </c>
      <c r="G23" s="101">
        <f>E23/D23*100</f>
        <v>89.88789741852636</v>
      </c>
    </row>
    <row r="24" spans="1:7" s="9" customFormat="1" ht="22.5" customHeight="1">
      <c r="A24" s="97"/>
      <c r="B24" s="200" t="s">
        <v>53</v>
      </c>
      <c r="C24" s="100">
        <f>C20-C21+C22+C23</f>
        <v>5649913.650000006</v>
      </c>
      <c r="D24" s="100">
        <f>D20-D21+D22+D23</f>
        <v>17000000</v>
      </c>
      <c r="E24" s="100">
        <f>E20-E21+E22+E23</f>
        <v>4893254.5</v>
      </c>
      <c r="F24" s="101">
        <f>E24/C24*100</f>
        <v>86.60759797629818</v>
      </c>
      <c r="G24" s="101">
        <f>E24/D24*100</f>
        <v>28.78385</v>
      </c>
    </row>
    <row r="25" spans="1:7" s="9" customFormat="1" ht="15" customHeight="1">
      <c r="A25" s="98"/>
      <c r="B25" s="99"/>
      <c r="C25" s="103"/>
      <c r="D25" s="103"/>
      <c r="E25" s="103"/>
      <c r="F25" s="101"/>
      <c r="G25" s="101"/>
    </row>
    <row r="26" spans="1:7" s="9" customFormat="1" ht="22.5" customHeight="1">
      <c r="A26" s="97"/>
      <c r="B26" s="199" t="s">
        <v>57</v>
      </c>
      <c r="C26" s="100">
        <f>C14+C24</f>
        <v>0</v>
      </c>
      <c r="D26" s="100">
        <f>D14+D24</f>
        <v>0</v>
      </c>
      <c r="E26" s="100">
        <f>E14+E24</f>
        <v>0</v>
      </c>
      <c r="F26" s="101" t="s">
        <v>144</v>
      </c>
      <c r="G26" s="101" t="s">
        <v>144</v>
      </c>
    </row>
    <row r="27" spans="2:4" s="9" customFormat="1" ht="18" customHeight="1">
      <c r="B27" s="13"/>
      <c r="D27" s="11"/>
    </row>
  </sheetData>
  <sheetProtection/>
  <mergeCells count="8">
    <mergeCell ref="A1:G2"/>
    <mergeCell ref="A18:B18"/>
    <mergeCell ref="A19:B19"/>
    <mergeCell ref="A7:B7"/>
    <mergeCell ref="A3:G3"/>
    <mergeCell ref="A4:G4"/>
    <mergeCell ref="A6:B6"/>
    <mergeCell ref="A16:G16"/>
  </mergeCells>
  <printOptions horizontalCentered="1"/>
  <pageMargins left="0.1968503937007874" right="0.1968503937007874" top="0.6299212598425197" bottom="0.6299212598425197" header="0.5118110236220472" footer="0.5118110236220472"/>
  <pageSetup horizontalDpi="300" verticalDpi="300" orientation="portrait" paperSize="9" scale="8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1">
      <pane ySplit="3" topLeftCell="A4" activePane="bottomLeft" state="frozen"/>
      <selection pane="topLeft" activeCell="I11" sqref="I11"/>
      <selection pane="bottomLeft" activeCell="N17" sqref="N17"/>
    </sheetView>
  </sheetViews>
  <sheetFormatPr defaultColWidth="11.421875" defaultRowHeight="12.75"/>
  <cols>
    <col min="1" max="2" width="5.28125" style="24" customWidth="1"/>
    <col min="3" max="3" width="45.28125" style="4" customWidth="1"/>
    <col min="4" max="4" width="11.140625" style="4" customWidth="1"/>
    <col min="5" max="6" width="12.28125" style="15" customWidth="1"/>
    <col min="7" max="7" width="9.7109375" style="15" customWidth="1"/>
    <col min="8" max="8" width="8.140625" style="7" customWidth="1"/>
    <col min="9" max="16384" width="11.421875" style="7" customWidth="1"/>
  </cols>
  <sheetData>
    <row r="1" spans="1:8" ht="30" customHeight="1">
      <c r="A1" s="211" t="s">
        <v>1</v>
      </c>
      <c r="B1" s="211"/>
      <c r="C1" s="211"/>
      <c r="D1" s="211"/>
      <c r="E1" s="211"/>
      <c r="F1" s="211"/>
      <c r="G1" s="211"/>
      <c r="H1" s="211"/>
    </row>
    <row r="2" spans="1:8" ht="22.5" customHeight="1">
      <c r="A2" s="217" t="s">
        <v>70</v>
      </c>
      <c r="B2" s="217"/>
      <c r="C2" s="217"/>
      <c r="D2" s="217"/>
      <c r="E2" s="217"/>
      <c r="F2" s="217"/>
      <c r="G2" s="217"/>
      <c r="H2" s="217"/>
    </row>
    <row r="3" spans="1:8" s="29" customFormat="1" ht="27.75" customHeight="1">
      <c r="A3" s="218" t="s">
        <v>138</v>
      </c>
      <c r="B3" s="218"/>
      <c r="C3" s="218"/>
      <c r="D3" s="88" t="s">
        <v>178</v>
      </c>
      <c r="E3" s="88" t="s">
        <v>182</v>
      </c>
      <c r="F3" s="88" t="s">
        <v>183</v>
      </c>
      <c r="G3" s="104" t="s">
        <v>139</v>
      </c>
      <c r="H3" s="104" t="s">
        <v>139</v>
      </c>
    </row>
    <row r="4" spans="1:8" s="29" customFormat="1" ht="12.75" customHeight="1">
      <c r="A4" s="219">
        <v>1</v>
      </c>
      <c r="B4" s="220"/>
      <c r="C4" s="220"/>
      <c r="D4" s="66">
        <v>2</v>
      </c>
      <c r="E4" s="66">
        <v>3</v>
      </c>
      <c r="F4" s="66">
        <v>4</v>
      </c>
      <c r="G4" s="67" t="s">
        <v>140</v>
      </c>
      <c r="H4" s="67" t="s">
        <v>141</v>
      </c>
    </row>
    <row r="5" spans="1:8" ht="23.25" customHeight="1">
      <c r="A5" s="77">
        <v>6</v>
      </c>
      <c r="B5" s="138"/>
      <c r="C5" s="139" t="s">
        <v>20</v>
      </c>
      <c r="D5" s="140">
        <f>D6+D19+D24+D27</f>
        <v>5526162.069999999</v>
      </c>
      <c r="E5" s="140">
        <f>E6+E19+E24+E27</f>
        <v>47040000</v>
      </c>
      <c r="F5" s="140">
        <f>F6+F19+F24+F27</f>
        <v>5165010.96</v>
      </c>
      <c r="G5" s="141">
        <f aca="true" t="shared" si="0" ref="G5:G28">F5/D5*100</f>
        <v>93.46470289098852</v>
      </c>
      <c r="H5" s="142">
        <f>F5/E5*100</f>
        <v>10.980040306122449</v>
      </c>
    </row>
    <row r="6" spans="1:8" ht="13.5" customHeight="1">
      <c r="A6" s="79">
        <v>64</v>
      </c>
      <c r="B6" s="80"/>
      <c r="C6" s="79" t="s">
        <v>21</v>
      </c>
      <c r="D6" s="143">
        <f>D7+D13+D16</f>
        <v>2811350.2699999996</v>
      </c>
      <c r="E6" s="143">
        <f>E7+E13+E16</f>
        <v>26940000</v>
      </c>
      <c r="F6" s="143">
        <f>F7+F13+F16</f>
        <v>1166104.59</v>
      </c>
      <c r="G6" s="141">
        <f t="shared" si="0"/>
        <v>41.478452629810526</v>
      </c>
      <c r="H6" s="141">
        <f>F6/E6*100</f>
        <v>4.328524832962138</v>
      </c>
    </row>
    <row r="7" spans="1:8" s="16" customFormat="1" ht="13.5" customHeight="1">
      <c r="A7" s="79">
        <v>641</v>
      </c>
      <c r="B7" s="79"/>
      <c r="C7" s="79" t="s">
        <v>22</v>
      </c>
      <c r="D7" s="143">
        <f>SUM(D8:D12)</f>
        <v>1856975.92</v>
      </c>
      <c r="E7" s="143">
        <v>25740000</v>
      </c>
      <c r="F7" s="143">
        <f>SUM(F8:F12)</f>
        <v>807441.4</v>
      </c>
      <c r="G7" s="141">
        <f t="shared" si="0"/>
        <v>43.481522366752074</v>
      </c>
      <c r="H7" s="141">
        <f>F7/E7*100</f>
        <v>3.1369129759129764</v>
      </c>
    </row>
    <row r="8" spans="1:8" ht="13.5" customHeight="1">
      <c r="A8" s="80"/>
      <c r="B8" s="80">
        <v>6413</v>
      </c>
      <c r="C8" s="43" t="s">
        <v>24</v>
      </c>
      <c r="D8" s="90">
        <v>24060.58</v>
      </c>
      <c r="E8" s="90"/>
      <c r="F8" s="90">
        <v>17571.16</v>
      </c>
      <c r="G8" s="144">
        <f t="shared" si="0"/>
        <v>73.02882972895914</v>
      </c>
      <c r="H8" s="144"/>
    </row>
    <row r="9" spans="1:8" s="25" customFormat="1" ht="12.75">
      <c r="A9" s="47"/>
      <c r="B9" s="47">
        <v>6414</v>
      </c>
      <c r="C9" s="145" t="s">
        <v>94</v>
      </c>
      <c r="D9" s="56">
        <v>1649439.23</v>
      </c>
      <c r="E9" s="56"/>
      <c r="F9" s="56">
        <v>265084.71</v>
      </c>
      <c r="G9" s="144">
        <f t="shared" si="0"/>
        <v>16.071201968441116</v>
      </c>
      <c r="H9" s="144"/>
    </row>
    <row r="10" spans="1:8" ht="25.5" customHeight="1">
      <c r="A10" s="80"/>
      <c r="B10" s="80">
        <v>6415</v>
      </c>
      <c r="C10" s="55" t="s">
        <v>84</v>
      </c>
      <c r="D10" s="90">
        <v>0</v>
      </c>
      <c r="E10" s="90"/>
      <c r="F10" s="90">
        <v>0</v>
      </c>
      <c r="G10" s="144" t="s">
        <v>144</v>
      </c>
      <c r="H10" s="144"/>
    </row>
    <row r="11" spans="1:8" ht="12.75" customHeight="1">
      <c r="A11" s="80"/>
      <c r="B11" s="80">
        <v>6416</v>
      </c>
      <c r="C11" s="43" t="s">
        <v>25</v>
      </c>
      <c r="D11" s="90">
        <v>31362.48</v>
      </c>
      <c r="E11" s="90"/>
      <c r="F11" s="90">
        <v>59984.75</v>
      </c>
      <c r="G11" s="144">
        <f t="shared" si="0"/>
        <v>191.26277641308977</v>
      </c>
      <c r="H11" s="144"/>
    </row>
    <row r="12" spans="1:8" ht="13.5" customHeight="1">
      <c r="A12" s="80"/>
      <c r="B12" s="80">
        <v>6419</v>
      </c>
      <c r="C12" s="80" t="s">
        <v>27</v>
      </c>
      <c r="D12" s="90">
        <v>152113.63</v>
      </c>
      <c r="E12" s="90"/>
      <c r="F12" s="90">
        <v>464800.78</v>
      </c>
      <c r="G12" s="144">
        <f t="shared" si="0"/>
        <v>305.56155947366454</v>
      </c>
      <c r="H12" s="144"/>
    </row>
    <row r="13" spans="1:8" s="16" customFormat="1" ht="13.5" customHeight="1">
      <c r="A13" s="79">
        <v>642</v>
      </c>
      <c r="B13" s="79"/>
      <c r="C13" s="79" t="s">
        <v>28</v>
      </c>
      <c r="D13" s="143">
        <f>SUM(D14:D15)</f>
        <v>311711.3</v>
      </c>
      <c r="E13" s="143">
        <v>500000</v>
      </c>
      <c r="F13" s="143">
        <f>SUM(F14:F15)</f>
        <v>304785.67</v>
      </c>
      <c r="G13" s="141">
        <f t="shared" si="0"/>
        <v>97.77819090934464</v>
      </c>
      <c r="H13" s="141">
        <f>F13/E13*100</f>
        <v>60.957134</v>
      </c>
    </row>
    <row r="14" spans="1:8" ht="13.5" customHeight="1">
      <c r="A14" s="80"/>
      <c r="B14" s="80">
        <v>6422</v>
      </c>
      <c r="C14" s="43" t="s">
        <v>29</v>
      </c>
      <c r="D14" s="56">
        <v>311711.3</v>
      </c>
      <c r="E14" s="90"/>
      <c r="F14" s="56">
        <v>304785.67</v>
      </c>
      <c r="G14" s="144">
        <f t="shared" si="0"/>
        <v>97.77819090934464</v>
      </c>
      <c r="H14" s="144"/>
    </row>
    <row r="15" spans="1:8" ht="13.5" customHeight="1" hidden="1">
      <c r="A15" s="80"/>
      <c r="B15" s="80">
        <v>6423</v>
      </c>
      <c r="C15" s="43" t="s">
        <v>104</v>
      </c>
      <c r="D15" s="90">
        <v>0</v>
      </c>
      <c r="E15" s="90"/>
      <c r="F15" s="90">
        <v>0</v>
      </c>
      <c r="G15" s="144" t="e">
        <f t="shared" si="0"/>
        <v>#DIV/0!</v>
      </c>
      <c r="H15" s="144"/>
    </row>
    <row r="16" spans="1:8" ht="13.5" customHeight="1">
      <c r="A16" s="57">
        <v>643</v>
      </c>
      <c r="B16" s="57"/>
      <c r="C16" s="57" t="s">
        <v>23</v>
      </c>
      <c r="D16" s="143">
        <f>SUM(D17+D18)</f>
        <v>642663.05</v>
      </c>
      <c r="E16" s="143">
        <v>700000</v>
      </c>
      <c r="F16" s="143">
        <f>SUM(F17+F18)</f>
        <v>53877.52</v>
      </c>
      <c r="G16" s="141">
        <f t="shared" si="0"/>
        <v>8.383478714078862</v>
      </c>
      <c r="H16" s="141">
        <f>F16/E16*100</f>
        <v>7.696788571428572</v>
      </c>
    </row>
    <row r="17" spans="1:8" s="53" customFormat="1" ht="24.75" customHeight="1">
      <c r="A17" s="48"/>
      <c r="B17" s="47">
        <v>6434</v>
      </c>
      <c r="C17" s="47" t="s">
        <v>115</v>
      </c>
      <c r="D17" s="56">
        <v>642663.05</v>
      </c>
      <c r="E17" s="56"/>
      <c r="F17" s="56">
        <v>53877.52</v>
      </c>
      <c r="G17" s="144">
        <f t="shared" si="0"/>
        <v>8.383478714078862</v>
      </c>
      <c r="H17" s="144"/>
    </row>
    <row r="18" spans="1:8" ht="25.5" customHeight="1" hidden="1">
      <c r="A18" s="80"/>
      <c r="B18" s="47">
        <v>6436</v>
      </c>
      <c r="C18" s="47" t="s">
        <v>158</v>
      </c>
      <c r="D18" s="90">
        <v>0</v>
      </c>
      <c r="E18" s="90"/>
      <c r="F18" s="90">
        <v>0</v>
      </c>
      <c r="G18" s="141" t="e">
        <f t="shared" si="0"/>
        <v>#DIV/0!</v>
      </c>
      <c r="H18" s="144"/>
    </row>
    <row r="19" spans="1:8" s="53" customFormat="1" ht="25.5" customHeight="1">
      <c r="A19" s="48">
        <v>65</v>
      </c>
      <c r="B19" s="57"/>
      <c r="C19" s="57" t="s">
        <v>112</v>
      </c>
      <c r="D19" s="146">
        <f>SUM(D22)</f>
        <v>0</v>
      </c>
      <c r="E19" s="146">
        <f>SUM(E20+E22)</f>
        <v>100000</v>
      </c>
      <c r="F19" s="146">
        <f>SUM(F20+F22)</f>
        <v>0</v>
      </c>
      <c r="G19" s="141" t="s">
        <v>144</v>
      </c>
      <c r="H19" s="147">
        <f>F19/E19*100</f>
        <v>0</v>
      </c>
    </row>
    <row r="20" spans="1:8" s="16" customFormat="1" ht="15.75" customHeight="1" hidden="1">
      <c r="A20" s="57">
        <v>651</v>
      </c>
      <c r="B20" s="57"/>
      <c r="C20" s="57" t="s">
        <v>149</v>
      </c>
      <c r="D20" s="143">
        <f>SUM(D21)</f>
        <v>0</v>
      </c>
      <c r="E20" s="143">
        <v>0</v>
      </c>
      <c r="F20" s="143">
        <f>SUM(F21)</f>
        <v>0</v>
      </c>
      <c r="G20" s="141" t="e">
        <f t="shared" si="0"/>
        <v>#DIV/0!</v>
      </c>
      <c r="H20" s="141" t="e">
        <f>F20/E20*100</f>
        <v>#DIV/0!</v>
      </c>
    </row>
    <row r="21" spans="1:8" ht="13.5" customHeight="1" hidden="1">
      <c r="A21" s="80"/>
      <c r="B21" s="47">
        <v>6514</v>
      </c>
      <c r="C21" s="47" t="s">
        <v>150</v>
      </c>
      <c r="D21" s="90">
        <v>0</v>
      </c>
      <c r="E21" s="90"/>
      <c r="F21" s="90">
        <v>0</v>
      </c>
      <c r="G21" s="141" t="e">
        <f t="shared" si="0"/>
        <v>#DIV/0!</v>
      </c>
      <c r="H21" s="144"/>
    </row>
    <row r="22" spans="1:8" s="16" customFormat="1" ht="15.75" customHeight="1">
      <c r="A22" s="57">
        <v>652</v>
      </c>
      <c r="B22" s="57"/>
      <c r="C22" s="57" t="s">
        <v>113</v>
      </c>
      <c r="D22" s="143">
        <f>SUM(D23)</f>
        <v>0</v>
      </c>
      <c r="E22" s="143">
        <v>100000</v>
      </c>
      <c r="F22" s="143">
        <f>SUM(F23)</f>
        <v>0</v>
      </c>
      <c r="G22" s="141" t="s">
        <v>144</v>
      </c>
      <c r="H22" s="141">
        <f>F22/E22*100</f>
        <v>0</v>
      </c>
    </row>
    <row r="23" spans="1:8" ht="13.5" customHeight="1">
      <c r="A23" s="80"/>
      <c r="B23" s="47">
        <v>6526</v>
      </c>
      <c r="C23" s="62" t="s">
        <v>114</v>
      </c>
      <c r="D23" s="90">
        <v>0</v>
      </c>
      <c r="E23" s="90"/>
      <c r="F23" s="90">
        <v>0</v>
      </c>
      <c r="G23" s="144" t="s">
        <v>144</v>
      </c>
      <c r="H23" s="144"/>
    </row>
    <row r="24" spans="1:8" s="53" customFormat="1" ht="25.5" customHeight="1">
      <c r="A24" s="48">
        <v>66</v>
      </c>
      <c r="B24" s="48"/>
      <c r="C24" s="53" t="s">
        <v>88</v>
      </c>
      <c r="D24" s="146">
        <f aca="true" t="shared" si="1" ref="D24:F25">D25</f>
        <v>1208127.68</v>
      </c>
      <c r="E24" s="146">
        <f t="shared" si="1"/>
        <v>18500000</v>
      </c>
      <c r="F24" s="146">
        <f t="shared" si="1"/>
        <v>3082328.16</v>
      </c>
      <c r="G24" s="141">
        <f t="shared" si="0"/>
        <v>255.13264955571583</v>
      </c>
      <c r="H24" s="147">
        <f>F24/E24*100</f>
        <v>16.661233297297297</v>
      </c>
    </row>
    <row r="25" spans="1:8" s="16" customFormat="1" ht="13.5" customHeight="1">
      <c r="A25" s="79">
        <v>661</v>
      </c>
      <c r="B25" s="79"/>
      <c r="C25" s="53" t="s">
        <v>85</v>
      </c>
      <c r="D25" s="143">
        <f t="shared" si="1"/>
        <v>1208127.68</v>
      </c>
      <c r="E25" s="143">
        <v>18500000</v>
      </c>
      <c r="F25" s="143">
        <f t="shared" si="1"/>
        <v>3082328.16</v>
      </c>
      <c r="G25" s="141">
        <f t="shared" si="0"/>
        <v>255.13264955571583</v>
      </c>
      <c r="H25" s="141">
        <f>F25/E25*100</f>
        <v>16.661233297297297</v>
      </c>
    </row>
    <row r="26" spans="1:8" ht="13.5" customHeight="1">
      <c r="A26" s="80"/>
      <c r="B26" s="80">
        <v>6615</v>
      </c>
      <c r="C26" s="43" t="s">
        <v>89</v>
      </c>
      <c r="D26" s="90">
        <v>1208127.68</v>
      </c>
      <c r="E26" s="90"/>
      <c r="F26" s="90">
        <v>3082328.16</v>
      </c>
      <c r="G26" s="144">
        <f t="shared" si="0"/>
        <v>255.13264955571583</v>
      </c>
      <c r="H26" s="144"/>
    </row>
    <row r="27" spans="1:8" s="16" customFormat="1" ht="13.5" customHeight="1">
      <c r="A27" s="79">
        <v>68</v>
      </c>
      <c r="B27" s="79"/>
      <c r="C27" s="42" t="s">
        <v>106</v>
      </c>
      <c r="D27" s="143">
        <f>SUM(D30+D28)</f>
        <v>1506684.12</v>
      </c>
      <c r="E27" s="143">
        <f>SUM(E30+E28)</f>
        <v>1500000</v>
      </c>
      <c r="F27" s="143">
        <f>SUM(F30+F28)</f>
        <v>916578.21</v>
      </c>
      <c r="G27" s="141">
        <f t="shared" si="0"/>
        <v>60.834132240007946</v>
      </c>
      <c r="H27" s="141">
        <f>F27/E27*100</f>
        <v>61.105214</v>
      </c>
    </row>
    <row r="28" spans="1:8" s="16" customFormat="1" ht="13.5" customHeight="1" hidden="1">
      <c r="A28" s="79">
        <v>681</v>
      </c>
      <c r="B28" s="148"/>
      <c r="C28" s="42" t="s">
        <v>136</v>
      </c>
      <c r="D28" s="143">
        <f>SUM(D29)</f>
        <v>0</v>
      </c>
      <c r="E28" s="143">
        <f>SUM(E29)</f>
        <v>0</v>
      </c>
      <c r="F28" s="143">
        <f>SUM(F29)</f>
        <v>0</v>
      </c>
      <c r="G28" s="141" t="e">
        <f t="shared" si="0"/>
        <v>#DIV/0!</v>
      </c>
      <c r="H28" s="141" t="e">
        <f>F28/E28*100</f>
        <v>#DIV/0!</v>
      </c>
    </row>
    <row r="29" spans="1:8" s="16" customFormat="1" ht="13.5" customHeight="1" hidden="1">
      <c r="A29" s="43"/>
      <c r="B29" s="80">
        <v>6816</v>
      </c>
      <c r="C29" s="43" t="s">
        <v>137</v>
      </c>
      <c r="D29" s="90">
        <v>0</v>
      </c>
      <c r="E29" s="143"/>
      <c r="F29" s="90">
        <v>0</v>
      </c>
      <c r="G29" s="144" t="e">
        <f aca="true" t="shared" si="2" ref="G29:G39">F29/D29*100</f>
        <v>#DIV/0!</v>
      </c>
      <c r="H29" s="141"/>
    </row>
    <row r="30" spans="1:8" ht="13.5" customHeight="1">
      <c r="A30" s="79">
        <v>683</v>
      </c>
      <c r="B30" s="80"/>
      <c r="C30" s="42" t="s">
        <v>107</v>
      </c>
      <c r="D30" s="143">
        <f>D31</f>
        <v>1506684.12</v>
      </c>
      <c r="E30" s="143">
        <v>1500000</v>
      </c>
      <c r="F30" s="143">
        <f>F31</f>
        <v>916578.21</v>
      </c>
      <c r="G30" s="141">
        <f t="shared" si="2"/>
        <v>60.834132240007946</v>
      </c>
      <c r="H30" s="141">
        <f>F30/E30*100</f>
        <v>61.105214</v>
      </c>
    </row>
    <row r="31" spans="1:8" ht="13.5" customHeight="1">
      <c r="A31" s="80"/>
      <c r="B31" s="80">
        <v>6831</v>
      </c>
      <c r="C31" s="43" t="s">
        <v>107</v>
      </c>
      <c r="D31" s="90">
        <v>1506684.12</v>
      </c>
      <c r="E31" s="90"/>
      <c r="F31" s="90">
        <v>916578.21</v>
      </c>
      <c r="G31" s="144">
        <f t="shared" si="2"/>
        <v>60.834132240007946</v>
      </c>
      <c r="H31" s="144"/>
    </row>
    <row r="32" spans="1:8" ht="22.5" customHeight="1">
      <c r="A32" s="79">
        <v>7</v>
      </c>
      <c r="B32" s="62"/>
      <c r="C32" s="36" t="s">
        <v>30</v>
      </c>
      <c r="D32" s="143">
        <f>SUM(D36+D33)</f>
        <v>84325.1</v>
      </c>
      <c r="E32" s="143">
        <f>SUM(E36+E33)</f>
        <v>14300000</v>
      </c>
      <c r="F32" s="143">
        <f>SUM(F36+F33)</f>
        <v>190258.1</v>
      </c>
      <c r="G32" s="141">
        <f t="shared" si="2"/>
        <v>225.62451749241922</v>
      </c>
      <c r="H32" s="141">
        <f>F32/E32*100</f>
        <v>1.3304762237762238</v>
      </c>
    </row>
    <row r="33" spans="1:8" ht="13.5" customHeight="1">
      <c r="A33" s="79">
        <v>71</v>
      </c>
      <c r="B33" s="79"/>
      <c r="C33" s="42" t="s">
        <v>75</v>
      </c>
      <c r="D33" s="143">
        <f aca="true" t="shared" si="3" ref="D33:F34">SUM(D34)</f>
        <v>0</v>
      </c>
      <c r="E33" s="143">
        <f t="shared" si="3"/>
        <v>14000000</v>
      </c>
      <c r="F33" s="143">
        <f t="shared" si="3"/>
        <v>102450</v>
      </c>
      <c r="G33" s="141" t="s">
        <v>144</v>
      </c>
      <c r="H33" s="141">
        <f>F33/E33*100</f>
        <v>0.7317857142857143</v>
      </c>
    </row>
    <row r="34" spans="1:8" ht="13.5" customHeight="1">
      <c r="A34" s="79">
        <v>711</v>
      </c>
      <c r="B34" s="79"/>
      <c r="C34" s="42" t="s">
        <v>76</v>
      </c>
      <c r="D34" s="143">
        <f t="shared" si="3"/>
        <v>0</v>
      </c>
      <c r="E34" s="143">
        <v>14000000</v>
      </c>
      <c r="F34" s="143">
        <f t="shared" si="3"/>
        <v>102450</v>
      </c>
      <c r="G34" s="141" t="s">
        <v>144</v>
      </c>
      <c r="H34" s="141">
        <f>F34/E34*100</f>
        <v>0.7317857142857143</v>
      </c>
    </row>
    <row r="35" spans="1:8" ht="13.5" customHeight="1">
      <c r="A35" s="80"/>
      <c r="B35" s="80">
        <v>7111</v>
      </c>
      <c r="C35" s="43" t="s">
        <v>77</v>
      </c>
      <c r="D35" s="90">
        <v>0</v>
      </c>
      <c r="E35" s="143"/>
      <c r="F35" s="90">
        <v>102450</v>
      </c>
      <c r="G35" s="144" t="s">
        <v>144</v>
      </c>
      <c r="H35" s="141"/>
    </row>
    <row r="36" spans="1:8" ht="13.5" customHeight="1">
      <c r="A36" s="79">
        <v>72</v>
      </c>
      <c r="B36" s="79"/>
      <c r="C36" s="42" t="s">
        <v>33</v>
      </c>
      <c r="D36" s="143">
        <f>SUM(D37+D40)</f>
        <v>84325.1</v>
      </c>
      <c r="E36" s="143">
        <f>SUM(E37+E40)</f>
        <v>300000</v>
      </c>
      <c r="F36" s="143">
        <f>SUM(F37+F40)</f>
        <v>87808.1</v>
      </c>
      <c r="G36" s="141">
        <f t="shared" si="2"/>
        <v>104.13044277445269</v>
      </c>
      <c r="H36" s="141">
        <f>F36/E36*100</f>
        <v>29.26936666666667</v>
      </c>
    </row>
    <row r="37" spans="1:8" s="16" customFormat="1" ht="13.5" customHeight="1">
      <c r="A37" s="79">
        <v>721</v>
      </c>
      <c r="B37" s="79"/>
      <c r="C37" s="42" t="s">
        <v>31</v>
      </c>
      <c r="D37" s="143">
        <f>SUM(D38:D39)</f>
        <v>84325.1</v>
      </c>
      <c r="E37" s="143">
        <v>300000</v>
      </c>
      <c r="F37" s="143">
        <f>SUM(F38:F39)</f>
        <v>87808.1</v>
      </c>
      <c r="G37" s="141">
        <f t="shared" si="2"/>
        <v>104.13044277445269</v>
      </c>
      <c r="H37" s="141">
        <f>F37/E37*100</f>
        <v>29.26936666666667</v>
      </c>
    </row>
    <row r="38" spans="1:8" s="25" customFormat="1" ht="12.75">
      <c r="A38" s="47"/>
      <c r="B38" s="47">
        <v>7211</v>
      </c>
      <c r="C38" s="145" t="s">
        <v>95</v>
      </c>
      <c r="D38" s="149">
        <v>84325.1</v>
      </c>
      <c r="E38" s="56"/>
      <c r="F38" s="149">
        <v>87808.1</v>
      </c>
      <c r="G38" s="144">
        <f t="shared" si="2"/>
        <v>104.13044277445269</v>
      </c>
      <c r="H38" s="144"/>
    </row>
    <row r="39" spans="1:8" ht="13.5" customHeight="1" hidden="1">
      <c r="A39" s="62"/>
      <c r="B39" s="80">
        <v>7212</v>
      </c>
      <c r="C39" s="43" t="s">
        <v>32</v>
      </c>
      <c r="D39" s="90">
        <v>0</v>
      </c>
      <c r="E39" s="90"/>
      <c r="F39" s="90">
        <v>0</v>
      </c>
      <c r="G39" s="144" t="e">
        <f t="shared" si="2"/>
        <v>#DIV/0!</v>
      </c>
      <c r="H39" s="144"/>
    </row>
    <row r="40" spans="1:8" ht="12.75" hidden="1">
      <c r="A40" s="48">
        <v>722</v>
      </c>
      <c r="B40" s="62"/>
      <c r="C40" s="53" t="s">
        <v>171</v>
      </c>
      <c r="D40" s="52">
        <f>SUM(D41:D42)</f>
        <v>0</v>
      </c>
      <c r="E40" s="150">
        <v>0</v>
      </c>
      <c r="F40" s="150">
        <f>SUM(F41:F42)</f>
        <v>0</v>
      </c>
      <c r="G40" s="143" t="e">
        <f>F40/D40*100</f>
        <v>#DIV/0!</v>
      </c>
      <c r="H40" s="141" t="s">
        <v>144</v>
      </c>
    </row>
    <row r="41" spans="1:8" ht="12.75" hidden="1">
      <c r="A41" s="62"/>
      <c r="B41" s="62">
        <v>7221</v>
      </c>
      <c r="C41" s="55" t="s">
        <v>14</v>
      </c>
      <c r="D41" s="54">
        <v>0</v>
      </c>
      <c r="E41" s="151"/>
      <c r="F41" s="90">
        <v>0</v>
      </c>
      <c r="G41" s="90" t="s">
        <v>144</v>
      </c>
      <c r="H41" s="152"/>
    </row>
    <row r="42" spans="1:8" ht="12.75" hidden="1">
      <c r="A42" s="62"/>
      <c r="B42" s="62">
        <v>7222</v>
      </c>
      <c r="C42" s="55" t="s">
        <v>155</v>
      </c>
      <c r="D42" s="54">
        <v>0</v>
      </c>
      <c r="E42" s="151"/>
      <c r="F42" s="90">
        <v>0</v>
      </c>
      <c r="G42" s="144" t="e">
        <f>F42/D42*100</f>
        <v>#DIV/0!</v>
      </c>
      <c r="H42" s="43"/>
    </row>
    <row r="43" spans="1:8" ht="12.75">
      <c r="A43" s="62"/>
      <c r="B43" s="62"/>
      <c r="C43" s="55"/>
      <c r="D43" s="55"/>
      <c r="E43" s="151"/>
      <c r="F43" s="151"/>
      <c r="G43" s="151"/>
      <c r="H43" s="43"/>
    </row>
    <row r="44" spans="1:2" ht="12.75">
      <c r="A44" s="70"/>
      <c r="B44" s="70"/>
    </row>
    <row r="45" spans="1:2" ht="12.75">
      <c r="A45" s="70"/>
      <c r="B45" s="70"/>
    </row>
    <row r="46" spans="1:2" ht="12.75">
      <c r="A46" s="70"/>
      <c r="B46" s="70"/>
    </row>
    <row r="47" spans="1:2" ht="12.75">
      <c r="A47" s="70"/>
      <c r="B47" s="70"/>
    </row>
    <row r="48" spans="1:2" ht="12.75">
      <c r="A48" s="70"/>
      <c r="B48" s="70"/>
    </row>
    <row r="49" spans="1:2" ht="12.75">
      <c r="A49" s="70"/>
      <c r="B49" s="70"/>
    </row>
    <row r="50" spans="1:2" ht="12.75">
      <c r="A50" s="70"/>
      <c r="B50" s="70"/>
    </row>
    <row r="51" spans="1:2" ht="12.75">
      <c r="A51" s="70"/>
      <c r="B51" s="70"/>
    </row>
    <row r="52" spans="1:2" ht="12.75">
      <c r="A52" s="70"/>
      <c r="B52" s="70"/>
    </row>
    <row r="53" spans="1:2" ht="12.75">
      <c r="A53" s="70"/>
      <c r="B53" s="70"/>
    </row>
    <row r="54" spans="1:2" ht="12.75">
      <c r="A54" s="70"/>
      <c r="B54" s="70"/>
    </row>
    <row r="55" spans="1:2" ht="12.75">
      <c r="A55" s="70"/>
      <c r="B55" s="70"/>
    </row>
    <row r="56" spans="1:2" ht="12.75">
      <c r="A56" s="70"/>
      <c r="B56" s="70"/>
    </row>
    <row r="57" spans="1:2" ht="12.75">
      <c r="A57" s="70"/>
      <c r="B57" s="70"/>
    </row>
    <row r="58" spans="1:4" ht="12.75">
      <c r="A58" s="30"/>
      <c r="B58" s="30"/>
      <c r="C58" s="27"/>
      <c r="D58" s="27"/>
    </row>
    <row r="59" spans="1:4" ht="12.75">
      <c r="A59" s="45"/>
      <c r="B59" s="71"/>
      <c r="C59" s="27"/>
      <c r="D59" s="27"/>
    </row>
    <row r="60" spans="1:4" ht="12.75">
      <c r="A60" s="45"/>
      <c r="B60" s="71"/>
      <c r="C60" s="26"/>
      <c r="D60" s="26"/>
    </row>
    <row r="61" spans="1:4" ht="12.75">
      <c r="A61" s="45"/>
      <c r="B61" s="71"/>
      <c r="C61" s="26"/>
      <c r="D61" s="26"/>
    </row>
    <row r="62" spans="1:4" ht="12.75">
      <c r="A62" s="45"/>
      <c r="B62" s="51"/>
      <c r="C62" s="31"/>
      <c r="D62" s="31"/>
    </row>
    <row r="63" spans="1:4" ht="12.75">
      <c r="A63" s="45"/>
      <c r="B63" s="51"/>
      <c r="C63" s="27"/>
      <c r="D63" s="27"/>
    </row>
    <row r="64" spans="1:4" ht="12.75">
      <c r="A64" s="45"/>
      <c r="B64" s="51"/>
      <c r="C64" s="28"/>
      <c r="D64" s="28"/>
    </row>
    <row r="65" spans="2:4" ht="12.75">
      <c r="B65" s="72"/>
      <c r="C65" s="32"/>
      <c r="D65" s="32"/>
    </row>
    <row r="66" spans="2:4" ht="12.75">
      <c r="B66" s="72"/>
      <c r="C66" s="32"/>
      <c r="D66" s="32"/>
    </row>
    <row r="67" spans="2:4" ht="12.75">
      <c r="B67" s="51"/>
      <c r="C67" s="28"/>
      <c r="D67" s="28"/>
    </row>
    <row r="68" spans="2:4" ht="12.75">
      <c r="B68" s="72"/>
      <c r="C68" s="32"/>
      <c r="D68" s="32"/>
    </row>
    <row r="69" spans="2:4" ht="12.75">
      <c r="B69" s="72"/>
      <c r="C69" s="27"/>
      <c r="D69" s="27"/>
    </row>
    <row r="70" spans="2:4" ht="12.75">
      <c r="B70" s="72"/>
      <c r="C70" s="28"/>
      <c r="D70" s="28"/>
    </row>
    <row r="71" spans="2:4" ht="12.75">
      <c r="B71" s="72"/>
      <c r="C71" s="32"/>
      <c r="D71" s="32"/>
    </row>
    <row r="72" spans="2:4" ht="12.75">
      <c r="B72" s="72"/>
      <c r="C72" s="32"/>
      <c r="D72" s="32"/>
    </row>
    <row r="73" spans="2:4" ht="12.75">
      <c r="B73" s="72"/>
      <c r="C73" s="28"/>
      <c r="D73" s="28"/>
    </row>
    <row r="74" spans="2:4" ht="12.75">
      <c r="B74" s="72"/>
      <c r="C74" s="32"/>
      <c r="D74" s="32"/>
    </row>
    <row r="75" spans="2:4" ht="12.75">
      <c r="B75" s="72"/>
      <c r="C75" s="32"/>
      <c r="D75" s="32"/>
    </row>
    <row r="76" spans="2:4" ht="12.75">
      <c r="B76" s="72"/>
      <c r="C76" s="28"/>
      <c r="D76" s="28"/>
    </row>
    <row r="77" spans="2:4" ht="12.75">
      <c r="B77" s="72"/>
      <c r="C77" s="32"/>
      <c r="D77" s="32"/>
    </row>
    <row r="78" spans="2:4" ht="12.75">
      <c r="B78" s="72"/>
      <c r="C78" s="32"/>
      <c r="D78" s="32"/>
    </row>
    <row r="79" spans="2:4" ht="12.75">
      <c r="B79" s="72"/>
      <c r="C79" s="32"/>
      <c r="D79" s="32"/>
    </row>
    <row r="80" spans="2:4" ht="12.75">
      <c r="B80" s="72"/>
      <c r="C80" s="26"/>
      <c r="D80" s="26"/>
    </row>
    <row r="81" spans="2:4" ht="12.75">
      <c r="B81" s="72"/>
      <c r="C81" s="27"/>
      <c r="D81" s="27"/>
    </row>
    <row r="82" spans="2:4" ht="12.75">
      <c r="B82" s="51"/>
      <c r="C82" s="28"/>
      <c r="D82" s="28"/>
    </row>
    <row r="83" spans="2:4" ht="12.75">
      <c r="B83" s="72"/>
      <c r="C83" s="32"/>
      <c r="D83" s="32"/>
    </row>
    <row r="84" spans="2:4" ht="12.75">
      <c r="B84" s="72"/>
      <c r="C84" s="26"/>
      <c r="D84" s="26"/>
    </row>
    <row r="85" spans="2:4" ht="12.75">
      <c r="B85" s="72"/>
      <c r="C85" s="26"/>
      <c r="D85" s="26"/>
    </row>
    <row r="86" spans="2:4" ht="12.75">
      <c r="B86" s="50"/>
      <c r="C86" s="28"/>
      <c r="D86" s="28"/>
    </row>
    <row r="87" spans="2:4" ht="12.75">
      <c r="B87" s="73"/>
      <c r="C87" s="33"/>
      <c r="D87" s="33"/>
    </row>
    <row r="88" spans="2:4" ht="12.75">
      <c r="B88" s="51"/>
      <c r="C88" s="31"/>
      <c r="D88" s="31"/>
    </row>
    <row r="89" spans="2:4" ht="12.75">
      <c r="B89" s="72"/>
      <c r="C89" s="32"/>
      <c r="D89" s="32"/>
    </row>
    <row r="90" spans="2:4" ht="12.75">
      <c r="B90" s="72"/>
      <c r="C90" s="27"/>
      <c r="D90" s="27"/>
    </row>
    <row r="91" spans="2:4" ht="12.75">
      <c r="B91" s="72"/>
      <c r="C91" s="28"/>
      <c r="D91" s="28"/>
    </row>
    <row r="92" spans="2:4" ht="12.75">
      <c r="B92" s="72"/>
      <c r="C92" s="32"/>
      <c r="D92" s="32"/>
    </row>
    <row r="93" spans="2:4" ht="12.75">
      <c r="B93" s="72"/>
      <c r="C93" s="31"/>
      <c r="D93" s="31"/>
    </row>
    <row r="94" spans="2:4" ht="12.75">
      <c r="B94" s="72"/>
      <c r="C94" s="32"/>
      <c r="D94" s="32"/>
    </row>
    <row r="95" spans="2:4" ht="12.75">
      <c r="B95" s="72"/>
      <c r="C95" s="28"/>
      <c r="D95" s="28"/>
    </row>
    <row r="96" spans="2:4" ht="12.75">
      <c r="B96" s="73"/>
      <c r="C96" s="33"/>
      <c r="D96" s="33"/>
    </row>
    <row r="97" spans="2:4" ht="12.75">
      <c r="B97" s="73"/>
      <c r="C97" s="27"/>
      <c r="D97" s="27"/>
    </row>
    <row r="98" spans="2:4" ht="12.75">
      <c r="B98" s="73"/>
      <c r="C98" s="34"/>
      <c r="D98" s="34"/>
    </row>
    <row r="99" spans="2:4" ht="12.75">
      <c r="B99" s="51"/>
      <c r="C99" s="28"/>
      <c r="D99" s="28"/>
    </row>
    <row r="100" spans="2:4" ht="12.75">
      <c r="B100" s="72"/>
      <c r="C100" s="32"/>
      <c r="D100" s="32"/>
    </row>
    <row r="101" spans="2:4" ht="12.75">
      <c r="B101" s="72"/>
      <c r="C101" s="26"/>
      <c r="D101" s="26"/>
    </row>
    <row r="102" spans="2:4" ht="12.75">
      <c r="B102" s="72"/>
      <c r="C102" s="27"/>
      <c r="D102" s="27"/>
    </row>
    <row r="103" spans="2:4" ht="12.75">
      <c r="B103" s="51"/>
      <c r="C103" s="28"/>
      <c r="D103" s="28"/>
    </row>
    <row r="104" spans="2:4" ht="12.75">
      <c r="B104" s="73"/>
      <c r="C104" s="32"/>
      <c r="D104" s="32"/>
    </row>
    <row r="105" spans="2:4" ht="12.75">
      <c r="B105" s="73"/>
      <c r="C105" s="27"/>
      <c r="D105" s="27"/>
    </row>
    <row r="106" spans="2:4" ht="12.75">
      <c r="B106" s="51"/>
      <c r="C106" s="28"/>
      <c r="D106" s="28"/>
    </row>
    <row r="107" spans="2:4" ht="12.75">
      <c r="B107" s="72"/>
      <c r="C107" s="32"/>
      <c r="D107" s="32"/>
    </row>
    <row r="108" spans="2:4" ht="12.75">
      <c r="B108" s="51"/>
      <c r="C108" s="28"/>
      <c r="D108" s="28"/>
    </row>
    <row r="109" spans="2:4" ht="12.75">
      <c r="B109" s="72"/>
      <c r="C109" s="32"/>
      <c r="D109" s="32"/>
    </row>
    <row r="110" spans="2:4" ht="12.75">
      <c r="B110" s="72"/>
      <c r="C110" s="32"/>
      <c r="D110" s="32"/>
    </row>
    <row r="111" spans="1:4" ht="12.75">
      <c r="A111" s="45"/>
      <c r="B111" s="71"/>
      <c r="C111" s="27"/>
      <c r="D111" s="27"/>
    </row>
    <row r="112" spans="2:4" ht="13.5">
      <c r="B112" s="74"/>
      <c r="C112" s="27"/>
      <c r="D112" s="27"/>
    </row>
    <row r="113" spans="2:4" ht="13.5">
      <c r="B113" s="74"/>
      <c r="C113" s="26"/>
      <c r="D113" s="26"/>
    </row>
    <row r="114" spans="2:4" ht="12.75">
      <c r="B114" s="51"/>
      <c r="C114" s="31"/>
      <c r="D114" s="31"/>
    </row>
    <row r="115" spans="2:4" ht="12.75">
      <c r="B115" s="72"/>
      <c r="C115" s="32"/>
      <c r="D115" s="32"/>
    </row>
    <row r="116" spans="2:4" ht="12.75">
      <c r="B116" s="72"/>
      <c r="C116" s="27"/>
      <c r="D116" s="27"/>
    </row>
    <row r="117" spans="2:4" ht="12.75">
      <c r="B117" s="72"/>
      <c r="C117" s="26"/>
      <c r="D117" s="26"/>
    </row>
    <row r="118" spans="2:4" ht="12.75">
      <c r="B118" s="51"/>
      <c r="C118" s="28"/>
      <c r="D118" s="28"/>
    </row>
    <row r="119" spans="2:4" ht="12.75">
      <c r="B119" s="72"/>
      <c r="C119" s="32"/>
      <c r="D119" s="32"/>
    </row>
    <row r="120" spans="2:4" ht="12.75">
      <c r="B120" s="72"/>
      <c r="C120" s="32"/>
      <c r="D120" s="32"/>
    </row>
    <row r="121" spans="2:4" ht="12.75">
      <c r="B121" s="75"/>
      <c r="C121" s="35"/>
      <c r="D121" s="35"/>
    </row>
    <row r="122" spans="2:4" ht="12.75">
      <c r="B122" s="72"/>
      <c r="C122" s="32"/>
      <c r="D122" s="32"/>
    </row>
    <row r="123" spans="2:4" ht="12.75">
      <c r="B123" s="72"/>
      <c r="C123" s="32"/>
      <c r="D123" s="32"/>
    </row>
    <row r="124" spans="2:4" ht="12.75">
      <c r="B124" s="72"/>
      <c r="C124" s="32"/>
      <c r="D124" s="32"/>
    </row>
    <row r="125" spans="2:4" ht="12.75">
      <c r="B125" s="51"/>
      <c r="C125" s="28"/>
      <c r="D125" s="28"/>
    </row>
    <row r="126" spans="2:4" ht="12.75">
      <c r="B126" s="72"/>
      <c r="C126" s="32"/>
      <c r="D126" s="32"/>
    </row>
    <row r="127" spans="2:4" ht="12.75">
      <c r="B127" s="51"/>
      <c r="C127" s="28"/>
      <c r="D127" s="28"/>
    </row>
    <row r="128" spans="2:4" ht="12.75">
      <c r="B128" s="72"/>
      <c r="C128" s="32"/>
      <c r="D128" s="32"/>
    </row>
    <row r="129" spans="2:4" ht="12.75">
      <c r="B129" s="72"/>
      <c r="C129" s="32"/>
      <c r="D129" s="32"/>
    </row>
    <row r="130" spans="2:4" ht="12.75">
      <c r="B130" s="72"/>
      <c r="C130" s="32"/>
      <c r="D130" s="32"/>
    </row>
    <row r="131" spans="2:4" ht="12.75">
      <c r="B131" s="72"/>
      <c r="C131" s="32"/>
      <c r="D131" s="32"/>
    </row>
    <row r="132" spans="1:4" ht="12.75">
      <c r="A132" s="27"/>
      <c r="B132" s="27"/>
      <c r="C132" s="36"/>
      <c r="D132" s="36"/>
    </row>
    <row r="133" spans="2:4" ht="12.75">
      <c r="B133" s="72"/>
      <c r="C133" s="26"/>
      <c r="D133" s="26"/>
    </row>
    <row r="134" spans="2:4" ht="12.75">
      <c r="B134" s="76"/>
      <c r="C134" s="19"/>
      <c r="D134" s="19"/>
    </row>
    <row r="135" spans="2:4" ht="12.75">
      <c r="B135" s="72"/>
      <c r="C135" s="32"/>
      <c r="D135" s="32"/>
    </row>
    <row r="136" spans="2:4" ht="12.75">
      <c r="B136" s="75"/>
      <c r="C136" s="35"/>
      <c r="D136" s="35"/>
    </row>
    <row r="137" spans="2:4" ht="12.75">
      <c r="B137" s="75"/>
      <c r="C137" s="35"/>
      <c r="D137" s="35"/>
    </row>
    <row r="138" spans="2:4" ht="12.75">
      <c r="B138" s="72"/>
      <c r="C138" s="32"/>
      <c r="D138" s="32"/>
    </row>
    <row r="139" spans="2:4" ht="12.75">
      <c r="B139" s="51"/>
      <c r="C139" s="28"/>
      <c r="D139" s="28"/>
    </row>
    <row r="140" spans="2:4" ht="12.75">
      <c r="B140" s="72"/>
      <c r="C140" s="32"/>
      <c r="D140" s="32"/>
    </row>
    <row r="141" spans="2:4" ht="12.75">
      <c r="B141" s="72"/>
      <c r="C141" s="32"/>
      <c r="D141" s="32"/>
    </row>
    <row r="142" spans="2:4" ht="12.75">
      <c r="B142" s="51"/>
      <c r="C142" s="28"/>
      <c r="D142" s="28"/>
    </row>
    <row r="143" spans="2:4" ht="12.75">
      <c r="B143" s="72"/>
      <c r="C143" s="32"/>
      <c r="D143" s="32"/>
    </row>
    <row r="144" spans="2:4" ht="12.75">
      <c r="B144" s="75"/>
      <c r="C144" s="35"/>
      <c r="D144" s="35"/>
    </row>
    <row r="145" spans="2:4" ht="12.75">
      <c r="B145" s="51"/>
      <c r="C145" s="19"/>
      <c r="D145" s="19"/>
    </row>
    <row r="146" spans="2:4" ht="12.75">
      <c r="B146" s="73"/>
      <c r="C146" s="35"/>
      <c r="D146" s="35"/>
    </row>
    <row r="147" spans="2:4" ht="12.75">
      <c r="B147" s="51"/>
      <c r="C147" s="28"/>
      <c r="D147" s="28"/>
    </row>
    <row r="148" spans="2:4" ht="12.75">
      <c r="B148" s="72"/>
      <c r="C148" s="32"/>
      <c r="D148" s="32"/>
    </row>
    <row r="149" spans="2:4" ht="12.75">
      <c r="B149" s="72"/>
      <c r="C149" s="26"/>
      <c r="D149" s="26"/>
    </row>
    <row r="150" spans="2:4" ht="12.75">
      <c r="B150" s="73"/>
      <c r="C150" s="28"/>
      <c r="D150" s="28"/>
    </row>
    <row r="151" spans="2:4" ht="12.75">
      <c r="B151" s="73"/>
      <c r="C151" s="35"/>
      <c r="D151" s="35"/>
    </row>
    <row r="152" spans="2:4" ht="12.75">
      <c r="B152" s="73"/>
      <c r="C152" s="37"/>
      <c r="D152" s="37"/>
    </row>
    <row r="153" spans="2:4" ht="12.75">
      <c r="B153" s="51"/>
      <c r="C153" s="31"/>
      <c r="D153" s="31"/>
    </row>
    <row r="154" spans="2:4" ht="12.75">
      <c r="B154" s="72"/>
      <c r="C154" s="32"/>
      <c r="D154" s="32"/>
    </row>
    <row r="155" spans="2:4" ht="12.75">
      <c r="B155" s="76"/>
      <c r="C155" s="38"/>
      <c r="D155" s="38"/>
    </row>
    <row r="156" spans="2:4" ht="12.75">
      <c r="B156" s="75"/>
      <c r="C156" s="35"/>
      <c r="D156" s="35"/>
    </row>
    <row r="157" spans="2:4" ht="12.75">
      <c r="B157" s="75"/>
      <c r="C157" s="37"/>
      <c r="D157" s="37"/>
    </row>
    <row r="158" spans="2:4" ht="12.75">
      <c r="B158" s="75"/>
      <c r="C158" s="37"/>
      <c r="D158" s="37"/>
    </row>
    <row r="159" spans="2:4" ht="12.75">
      <c r="B159" s="76"/>
      <c r="C159" s="19"/>
      <c r="D159" s="19"/>
    </row>
    <row r="160" spans="2:4" ht="12.75">
      <c r="B160" s="75"/>
      <c r="C160" s="35"/>
      <c r="D160" s="35"/>
    </row>
    <row r="161" spans="2:4" ht="12.75">
      <c r="B161" s="75"/>
      <c r="C161" s="39"/>
      <c r="D161" s="39"/>
    </row>
    <row r="162" spans="2:4" ht="12.75">
      <c r="B162" s="75"/>
      <c r="C162" s="26"/>
      <c r="D162" s="26"/>
    </row>
    <row r="163" spans="2:4" ht="12.75">
      <c r="B163" s="51"/>
      <c r="C163" s="31"/>
      <c r="D163" s="31"/>
    </row>
    <row r="164" spans="2:4" ht="12.75">
      <c r="B164" s="72"/>
      <c r="C164" s="32"/>
      <c r="D164" s="32"/>
    </row>
    <row r="165" spans="2:4" ht="12.75">
      <c r="B165" s="72"/>
      <c r="C165" s="37"/>
      <c r="D165" s="37"/>
    </row>
    <row r="166" spans="2:4" ht="12.75">
      <c r="B166" s="76"/>
      <c r="C166" s="19"/>
      <c r="D166" s="19"/>
    </row>
    <row r="167" spans="2:4" ht="12.75">
      <c r="B167" s="75"/>
      <c r="C167" s="35"/>
      <c r="D167" s="35"/>
    </row>
    <row r="168" spans="2:4" ht="12.75">
      <c r="B168" s="72"/>
      <c r="C168" s="32"/>
      <c r="D168" s="32"/>
    </row>
    <row r="169" spans="1:4" ht="12.75">
      <c r="A169" s="30"/>
      <c r="B169" s="70"/>
      <c r="C169" s="27"/>
      <c r="D169" s="27"/>
    </row>
    <row r="170" spans="1:4" ht="12.75">
      <c r="A170" s="45"/>
      <c r="B170" s="71"/>
      <c r="C170" s="27"/>
      <c r="D170" s="27"/>
    </row>
    <row r="171" spans="1:4" ht="12.75">
      <c r="A171" s="45"/>
      <c r="B171" s="71"/>
      <c r="C171" s="26"/>
      <c r="D171" s="26"/>
    </row>
    <row r="172" spans="2:4" ht="12.75">
      <c r="B172" s="72"/>
      <c r="C172" s="27"/>
      <c r="D172" s="27"/>
    </row>
    <row r="173" spans="2:4" ht="12.75">
      <c r="B173" s="50"/>
      <c r="C173" s="28"/>
      <c r="D173" s="28"/>
    </row>
    <row r="174" spans="2:4" ht="12.75">
      <c r="B174" s="72"/>
      <c r="C174" s="26"/>
      <c r="D174" s="26"/>
    </row>
    <row r="175" spans="2:4" ht="12.75">
      <c r="B175" s="72"/>
      <c r="C175" s="26"/>
      <c r="D175" s="26"/>
    </row>
    <row r="176" spans="2:4" ht="12.75">
      <c r="B176" s="51"/>
      <c r="C176" s="31"/>
      <c r="D176" s="31"/>
    </row>
    <row r="177" spans="2:4" ht="12.75">
      <c r="B177" s="72"/>
      <c r="C177" s="27"/>
      <c r="D177" s="27"/>
    </row>
    <row r="178" spans="2:4" ht="12.75">
      <c r="B178" s="72"/>
      <c r="C178" s="31"/>
      <c r="D178" s="31"/>
    </row>
    <row r="179" spans="2:4" ht="12.75">
      <c r="B179" s="73"/>
      <c r="C179" s="27"/>
      <c r="D179" s="27"/>
    </row>
    <row r="180" spans="2:4" ht="12.75">
      <c r="B180" s="73"/>
      <c r="C180" s="34"/>
      <c r="D180" s="34"/>
    </row>
    <row r="181" spans="2:4" ht="12.75">
      <c r="B181" s="51"/>
      <c r="C181" s="28"/>
      <c r="D181" s="28"/>
    </row>
    <row r="182" spans="1:4" ht="12.75">
      <c r="A182" s="45"/>
      <c r="B182" s="71"/>
      <c r="C182" s="27"/>
      <c r="D182" s="27"/>
    </row>
    <row r="183" spans="2:4" ht="12.75">
      <c r="B183" s="72"/>
      <c r="C183" s="27"/>
      <c r="D183" s="27"/>
    </row>
    <row r="184" spans="2:4" ht="12.75">
      <c r="B184" s="72"/>
      <c r="C184" s="26"/>
      <c r="D184" s="26"/>
    </row>
    <row r="185" spans="2:4" ht="12.75">
      <c r="B185" s="51"/>
      <c r="C185" s="28"/>
      <c r="D185" s="28"/>
    </row>
    <row r="186" spans="2:4" ht="12.75">
      <c r="B186" s="72"/>
      <c r="C186" s="26"/>
      <c r="D186" s="26"/>
    </row>
    <row r="187" spans="2:4" ht="12.75">
      <c r="B187" s="76"/>
      <c r="C187" s="19"/>
      <c r="D187" s="19"/>
    </row>
    <row r="188" spans="2:4" ht="12.75">
      <c r="B188" s="73"/>
      <c r="C188" s="37"/>
      <c r="D188" s="37"/>
    </row>
    <row r="189" spans="2:4" ht="12.75">
      <c r="B189" s="51"/>
      <c r="C189" s="31"/>
      <c r="D189" s="31"/>
    </row>
    <row r="190" spans="2:4" ht="12.75">
      <c r="B190" s="76"/>
      <c r="C190" s="20"/>
      <c r="D190" s="20"/>
    </row>
    <row r="191" spans="2:4" ht="12.75">
      <c r="B191" s="75"/>
      <c r="C191" s="39"/>
      <c r="D191" s="39"/>
    </row>
    <row r="192" spans="2:4" ht="12.75">
      <c r="B192" s="75"/>
      <c r="C192" s="26"/>
      <c r="D192" s="26"/>
    </row>
    <row r="193" spans="2:4" ht="12.75">
      <c r="B193" s="51"/>
      <c r="C193" s="31"/>
      <c r="D193" s="31"/>
    </row>
    <row r="194" spans="2:4" ht="12.75">
      <c r="B194" s="51"/>
      <c r="C194" s="31"/>
      <c r="D194" s="31"/>
    </row>
    <row r="195" spans="2:4" ht="12.75">
      <c r="B195" s="72"/>
      <c r="C195" s="32"/>
      <c r="D195" s="32"/>
    </row>
    <row r="196" spans="1:3" ht="12.75">
      <c r="A196" s="215"/>
      <c r="B196" s="216"/>
      <c r="C196" s="216"/>
    </row>
    <row r="197" spans="1:4" ht="12.75">
      <c r="A197" s="40"/>
      <c r="B197" s="40"/>
      <c r="C197" s="41"/>
      <c r="D197" s="36"/>
    </row>
    <row r="199" spans="1:4" ht="12.75">
      <c r="A199" s="45"/>
      <c r="B199" s="45"/>
      <c r="C199" s="14"/>
      <c r="D199" s="14"/>
    </row>
    <row r="200" spans="1:4" ht="12.75">
      <c r="A200" s="45"/>
      <c r="B200" s="45"/>
      <c r="C200" s="14"/>
      <c r="D200" s="14"/>
    </row>
    <row r="201" spans="1:4" ht="12.75">
      <c r="A201" s="45"/>
      <c r="B201" s="45"/>
      <c r="C201" s="14"/>
      <c r="D201" s="14"/>
    </row>
    <row r="202" spans="1:4" ht="12.75">
      <c r="A202" s="45"/>
      <c r="B202" s="45"/>
      <c r="C202" s="14"/>
      <c r="D202" s="14"/>
    </row>
    <row r="203" spans="1:4" ht="12.75">
      <c r="A203" s="45"/>
      <c r="B203" s="45"/>
      <c r="C203" s="14"/>
      <c r="D203" s="14"/>
    </row>
    <row r="204" ht="12.75">
      <c r="A204" s="45"/>
    </row>
    <row r="205" spans="1:4" ht="12.75">
      <c r="A205" s="45"/>
      <c r="B205" s="45"/>
      <c r="C205" s="14"/>
      <c r="D205" s="14"/>
    </row>
    <row r="206" spans="1:4" ht="12.75">
      <c r="A206" s="45"/>
      <c r="B206" s="45"/>
      <c r="C206" s="21"/>
      <c r="D206" s="21"/>
    </row>
    <row r="207" spans="1:4" ht="12.75">
      <c r="A207" s="45"/>
      <c r="B207" s="45"/>
      <c r="C207" s="14"/>
      <c r="D207" s="14"/>
    </row>
    <row r="208" spans="1:4" ht="12.75">
      <c r="A208" s="45"/>
      <c r="B208" s="45"/>
      <c r="C208" s="27"/>
      <c r="D208" s="27"/>
    </row>
    <row r="209" spans="2:4" ht="12.75">
      <c r="B209" s="51"/>
      <c r="C209" s="28"/>
      <c r="D209" s="28"/>
    </row>
  </sheetData>
  <sheetProtection/>
  <mergeCells count="5">
    <mergeCell ref="A196:C196"/>
    <mergeCell ref="A2:H2"/>
    <mergeCell ref="A1:H1"/>
    <mergeCell ref="A3:C3"/>
    <mergeCell ref="A4:C4"/>
  </mergeCells>
  <printOptions horizontalCentered="1"/>
  <pageMargins left="0.1968503937007874" right="0.1968503937007874" top="0.6299212598425197" bottom="0.6299212598425197" header="0.5118110236220472" footer="0.5118110236220472"/>
  <pageSetup horizontalDpi="300" verticalDpi="300" orientation="portrait" paperSize="9" scale="86" r:id="rId1"/>
  <headerFooter alignWithMargins="0">
    <oddFooter>&amp;C&amp;P</oddFooter>
  </headerFooter>
  <rowBreaks count="2" manualBreakCount="2">
    <brk id="130" max="9" man="1"/>
    <brk id="19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pane ySplit="2" topLeftCell="A3" activePane="bottomLeft" state="frozen"/>
      <selection pane="topLeft" activeCell="I11" sqref="I11"/>
      <selection pane="bottomLeft" activeCell="G73" sqref="G73"/>
    </sheetView>
  </sheetViews>
  <sheetFormatPr defaultColWidth="11.421875" defaultRowHeight="14.25" customHeight="1"/>
  <cols>
    <col min="1" max="2" width="5.28125" style="49" customWidth="1"/>
    <col min="3" max="3" width="45.7109375" style="4" customWidth="1"/>
    <col min="4" max="4" width="13.00390625" style="4" customWidth="1"/>
    <col min="5" max="5" width="12.7109375" style="15" customWidth="1"/>
    <col min="6" max="6" width="12.57421875" style="15" customWidth="1"/>
    <col min="7" max="7" width="8.140625" style="15" customWidth="1"/>
    <col min="8" max="8" width="8.140625" style="18" customWidth="1"/>
    <col min="9" max="9" width="8.421875" style="7" customWidth="1"/>
    <col min="10" max="10" width="11.421875" style="17" customWidth="1"/>
    <col min="11" max="16384" width="11.421875" style="7" customWidth="1"/>
  </cols>
  <sheetData>
    <row r="1" spans="1:8" ht="28.5" customHeight="1">
      <c r="A1" s="221" t="s">
        <v>71</v>
      </c>
      <c r="B1" s="221"/>
      <c r="C1" s="221"/>
      <c r="D1" s="221"/>
      <c r="E1" s="221"/>
      <c r="F1" s="221"/>
      <c r="G1" s="221"/>
      <c r="H1" s="221"/>
    </row>
    <row r="2" spans="1:10" s="4" customFormat="1" ht="27.75" customHeight="1">
      <c r="A2" s="218" t="s">
        <v>138</v>
      </c>
      <c r="B2" s="218"/>
      <c r="C2" s="218"/>
      <c r="D2" s="88" t="s">
        <v>178</v>
      </c>
      <c r="E2" s="88" t="s">
        <v>182</v>
      </c>
      <c r="F2" s="88" t="s">
        <v>183</v>
      </c>
      <c r="G2" s="104" t="s">
        <v>139</v>
      </c>
      <c r="H2" s="104" t="s">
        <v>139</v>
      </c>
      <c r="I2" s="134"/>
      <c r="J2" s="39"/>
    </row>
    <row r="3" spans="1:10" s="4" customFormat="1" ht="12" customHeight="1">
      <c r="A3" s="222">
        <v>1</v>
      </c>
      <c r="B3" s="223"/>
      <c r="C3" s="223"/>
      <c r="D3" s="66">
        <v>2</v>
      </c>
      <c r="E3" s="66">
        <v>3</v>
      </c>
      <c r="F3" s="66">
        <v>4</v>
      </c>
      <c r="G3" s="67" t="s">
        <v>140</v>
      </c>
      <c r="H3" s="67" t="s">
        <v>141</v>
      </c>
      <c r="I3" s="135"/>
      <c r="J3" s="39"/>
    </row>
    <row r="4" spans="1:8" ht="12.75">
      <c r="A4" s="79">
        <v>3</v>
      </c>
      <c r="B4" s="153"/>
      <c r="C4" s="154" t="s">
        <v>34</v>
      </c>
      <c r="D4" s="150">
        <f>D5+D15+D46+D56</f>
        <v>11057484.280000001</v>
      </c>
      <c r="E4" s="150">
        <f>E5+E15+E46+E56</f>
        <v>75280000</v>
      </c>
      <c r="F4" s="150">
        <f>F5+F15+F46+F56</f>
        <v>10181887.32</v>
      </c>
      <c r="G4" s="155">
        <f aca="true" t="shared" si="0" ref="G4:G11">F4/D4*100</f>
        <v>92.08140895498519</v>
      </c>
      <c r="H4" s="155">
        <f>F4/E4*100</f>
        <v>13.52535510095643</v>
      </c>
    </row>
    <row r="5" spans="1:8" ht="12.75" customHeight="1">
      <c r="A5" s="79">
        <v>31</v>
      </c>
      <c r="B5" s="153"/>
      <c r="C5" s="153" t="s">
        <v>35</v>
      </c>
      <c r="D5" s="150">
        <f>D6+D10+D12</f>
        <v>7123461.53</v>
      </c>
      <c r="E5" s="150">
        <f>E6+E10+E12</f>
        <v>18100000</v>
      </c>
      <c r="F5" s="150">
        <f>F6+F10+F12</f>
        <v>7136488.23</v>
      </c>
      <c r="G5" s="155">
        <f t="shared" si="0"/>
        <v>100.18287036358853</v>
      </c>
      <c r="H5" s="155">
        <f>F5/E5*100</f>
        <v>39.428111767955805</v>
      </c>
    </row>
    <row r="6" spans="1:10" s="16" customFormat="1" ht="13.5" customHeight="1">
      <c r="A6" s="79">
        <v>311</v>
      </c>
      <c r="B6" s="153"/>
      <c r="C6" s="153" t="s">
        <v>79</v>
      </c>
      <c r="D6" s="150">
        <f>SUM(D7:D9)</f>
        <v>5966107.82</v>
      </c>
      <c r="E6" s="150">
        <v>15100000</v>
      </c>
      <c r="F6" s="150">
        <f>SUM(F7:F9)</f>
        <v>5983615.91</v>
      </c>
      <c r="G6" s="155">
        <f t="shared" si="0"/>
        <v>100.293459161789</v>
      </c>
      <c r="H6" s="155">
        <f aca="true" t="shared" si="1" ref="H6:H12">F6/E6*100</f>
        <v>39.62659543046358</v>
      </c>
      <c r="J6" s="17"/>
    </row>
    <row r="7" spans="1:8" ht="13.5" customHeight="1">
      <c r="A7" s="80"/>
      <c r="B7" s="129">
        <v>3111</v>
      </c>
      <c r="C7" s="129" t="s">
        <v>36</v>
      </c>
      <c r="D7" s="54">
        <v>5958363.37</v>
      </c>
      <c r="E7" s="151"/>
      <c r="F7" s="151">
        <f>SUM('posebni dio'!D12)</f>
        <v>5873319.44</v>
      </c>
      <c r="G7" s="59">
        <f t="shared" si="0"/>
        <v>98.57269648192</v>
      </c>
      <c r="H7" s="59"/>
    </row>
    <row r="8" spans="1:8" ht="13.5" customHeight="1" hidden="1">
      <c r="A8" s="80"/>
      <c r="B8" s="129">
        <v>3112</v>
      </c>
      <c r="C8" s="129" t="s">
        <v>109</v>
      </c>
      <c r="D8" s="54">
        <v>0</v>
      </c>
      <c r="E8" s="151"/>
      <c r="F8" s="151">
        <f>SUM('posebni dio'!D13)</f>
        <v>0</v>
      </c>
      <c r="G8" s="59" t="e">
        <f t="shared" si="0"/>
        <v>#DIV/0!</v>
      </c>
      <c r="H8" s="59"/>
    </row>
    <row r="9" spans="1:10" s="25" customFormat="1" ht="12.75">
      <c r="A9" s="80"/>
      <c r="B9" s="129">
        <v>3113</v>
      </c>
      <c r="C9" s="129" t="s">
        <v>96</v>
      </c>
      <c r="D9" s="54">
        <v>7744.45</v>
      </c>
      <c r="E9" s="151"/>
      <c r="F9" s="151">
        <f>SUM('posebni dio'!D14)</f>
        <v>110296.47</v>
      </c>
      <c r="G9" s="59">
        <f t="shared" si="0"/>
        <v>1424.2001691533937</v>
      </c>
      <c r="H9" s="59"/>
      <c r="J9" s="44"/>
    </row>
    <row r="10" spans="1:10" s="16" customFormat="1" ht="13.5" customHeight="1">
      <c r="A10" s="79">
        <v>312</v>
      </c>
      <c r="B10" s="153"/>
      <c r="C10" s="153" t="s">
        <v>37</v>
      </c>
      <c r="D10" s="150">
        <f>D11</f>
        <v>189475</v>
      </c>
      <c r="E10" s="150">
        <v>1000000</v>
      </c>
      <c r="F10" s="150">
        <f>F11</f>
        <v>189530</v>
      </c>
      <c r="G10" s="155">
        <f t="shared" si="0"/>
        <v>100.02902757619738</v>
      </c>
      <c r="H10" s="155">
        <f t="shared" si="1"/>
        <v>18.953</v>
      </c>
      <c r="J10" s="17"/>
    </row>
    <row r="11" spans="1:8" ht="13.5" customHeight="1">
      <c r="A11" s="80"/>
      <c r="B11" s="129">
        <v>3121</v>
      </c>
      <c r="C11" s="129" t="s">
        <v>37</v>
      </c>
      <c r="D11" s="54">
        <v>189475</v>
      </c>
      <c r="E11" s="151"/>
      <c r="F11" s="151">
        <f>SUM('posebni dio'!D16)</f>
        <v>189530</v>
      </c>
      <c r="G11" s="59">
        <f t="shared" si="0"/>
        <v>100.02902757619738</v>
      </c>
      <c r="H11" s="59"/>
    </row>
    <row r="12" spans="1:10" s="16" customFormat="1" ht="13.5" customHeight="1">
      <c r="A12" s="79">
        <v>313</v>
      </c>
      <c r="B12" s="153"/>
      <c r="C12" s="153" t="s">
        <v>38</v>
      </c>
      <c r="D12" s="150">
        <f>D13+D14</f>
        <v>967878.71</v>
      </c>
      <c r="E12" s="150">
        <v>2000000</v>
      </c>
      <c r="F12" s="150">
        <f>F13+F14</f>
        <v>963342.32</v>
      </c>
      <c r="G12" s="155">
        <f aca="true" t="shared" si="2" ref="G12:G55">F12/D12*100</f>
        <v>99.53130594224973</v>
      </c>
      <c r="H12" s="155">
        <f t="shared" si="1"/>
        <v>48.167116</v>
      </c>
      <c r="J12" s="17"/>
    </row>
    <row r="13" spans="1:8" ht="13.5" customHeight="1">
      <c r="A13" s="80"/>
      <c r="B13" s="129">
        <v>3132</v>
      </c>
      <c r="C13" s="129" t="s">
        <v>87</v>
      </c>
      <c r="D13" s="54">
        <v>967878.71</v>
      </c>
      <c r="E13" s="151"/>
      <c r="F13" s="151">
        <f>SUM('posebni dio'!D18)</f>
        <v>963342.32</v>
      </c>
      <c r="G13" s="59">
        <f t="shared" si="2"/>
        <v>99.53130594224973</v>
      </c>
      <c r="H13" s="59"/>
    </row>
    <row r="14" spans="1:8" ht="13.5" customHeight="1" hidden="1">
      <c r="A14" s="80"/>
      <c r="B14" s="129">
        <v>3133</v>
      </c>
      <c r="C14" s="129" t="s">
        <v>90</v>
      </c>
      <c r="D14" s="54">
        <v>0</v>
      </c>
      <c r="E14" s="151"/>
      <c r="F14" s="151">
        <f>SUM('posebni dio'!D19)</f>
        <v>0</v>
      </c>
      <c r="G14" s="59" t="e">
        <f t="shared" si="2"/>
        <v>#DIV/0!</v>
      </c>
      <c r="H14" s="59"/>
    </row>
    <row r="15" spans="1:8" ht="13.5" customHeight="1">
      <c r="A15" s="79">
        <v>32</v>
      </c>
      <c r="B15" s="153"/>
      <c r="C15" s="133" t="s">
        <v>0</v>
      </c>
      <c r="D15" s="150">
        <f>D16+D21+D26+D38+D36</f>
        <v>3729608.03</v>
      </c>
      <c r="E15" s="150">
        <f>E16+E21+E26+E38+E36</f>
        <v>24010000</v>
      </c>
      <c r="F15" s="150">
        <f>F16+F21+F26+F38+F36</f>
        <v>3015595.24</v>
      </c>
      <c r="G15" s="155">
        <f t="shared" si="2"/>
        <v>80.85555414250865</v>
      </c>
      <c r="H15" s="155">
        <f>F15/E15*100</f>
        <v>12.559746938775513</v>
      </c>
    </row>
    <row r="16" spans="1:10" s="16" customFormat="1" ht="13.5" customHeight="1">
      <c r="A16" s="79">
        <v>321</v>
      </c>
      <c r="B16" s="153"/>
      <c r="C16" s="133" t="s">
        <v>4</v>
      </c>
      <c r="D16" s="150">
        <f>D17+D18+D19+D20</f>
        <v>244008.5</v>
      </c>
      <c r="E16" s="150">
        <v>750000</v>
      </c>
      <c r="F16" s="150">
        <f>F17+F18+F19+F20</f>
        <v>251353.6</v>
      </c>
      <c r="G16" s="155">
        <f t="shared" si="2"/>
        <v>103.01018202234758</v>
      </c>
      <c r="H16" s="155">
        <f>F16/E16*100</f>
        <v>33.51381333333334</v>
      </c>
      <c r="J16" s="17"/>
    </row>
    <row r="17" spans="1:8" ht="13.5" customHeight="1">
      <c r="A17" s="80"/>
      <c r="B17" s="129">
        <v>3211</v>
      </c>
      <c r="C17" s="131" t="s">
        <v>39</v>
      </c>
      <c r="D17" s="54">
        <v>7510</v>
      </c>
      <c r="E17" s="151"/>
      <c r="F17" s="151">
        <f>SUM('posebni dio'!D22)</f>
        <v>13846</v>
      </c>
      <c r="G17" s="59">
        <f t="shared" si="2"/>
        <v>184.36750998668444</v>
      </c>
      <c r="H17" s="59"/>
    </row>
    <row r="18" spans="1:8" ht="13.5" customHeight="1">
      <c r="A18" s="80"/>
      <c r="B18" s="129">
        <v>3212</v>
      </c>
      <c r="C18" s="131" t="s">
        <v>40</v>
      </c>
      <c r="D18" s="54">
        <v>218598</v>
      </c>
      <c r="E18" s="151"/>
      <c r="F18" s="151">
        <f>SUM('posebni dio'!D23)</f>
        <v>204528</v>
      </c>
      <c r="G18" s="59">
        <f t="shared" si="2"/>
        <v>93.563527571158</v>
      </c>
      <c r="H18" s="59"/>
    </row>
    <row r="19" spans="1:8" ht="13.5" customHeight="1">
      <c r="A19" s="80"/>
      <c r="B19" s="130" t="s">
        <v>2</v>
      </c>
      <c r="C19" s="131" t="s">
        <v>3</v>
      </c>
      <c r="D19" s="54">
        <v>9572.5</v>
      </c>
      <c r="E19" s="151"/>
      <c r="F19" s="151">
        <f>SUM('posebni dio'!D24)</f>
        <v>24453.6</v>
      </c>
      <c r="G19" s="59">
        <f t="shared" si="2"/>
        <v>255.45677722642986</v>
      </c>
      <c r="H19" s="59"/>
    </row>
    <row r="20" spans="1:8" ht="13.5" customHeight="1">
      <c r="A20" s="80"/>
      <c r="B20" s="130">
        <v>3214</v>
      </c>
      <c r="C20" s="131" t="s">
        <v>103</v>
      </c>
      <c r="D20" s="54">
        <v>8328</v>
      </c>
      <c r="E20" s="151"/>
      <c r="F20" s="151">
        <f>SUM('posebni dio'!D25)</f>
        <v>8526</v>
      </c>
      <c r="G20" s="59">
        <f t="shared" si="2"/>
        <v>102.37752161383284</v>
      </c>
      <c r="H20" s="59"/>
    </row>
    <row r="21" spans="1:10" s="16" customFormat="1" ht="13.5" customHeight="1">
      <c r="A21" s="79">
        <v>322</v>
      </c>
      <c r="B21" s="156"/>
      <c r="C21" s="156" t="s">
        <v>41</v>
      </c>
      <c r="D21" s="150">
        <f>SUM(D22:D25)</f>
        <v>663810.67</v>
      </c>
      <c r="E21" s="150">
        <v>1800000</v>
      </c>
      <c r="F21" s="150">
        <f>SUM(F22:F25)</f>
        <v>826870.76</v>
      </c>
      <c r="G21" s="155">
        <f t="shared" si="2"/>
        <v>124.56424660965453</v>
      </c>
      <c r="H21" s="155">
        <f>F21/E21*100</f>
        <v>45.937264444444445</v>
      </c>
      <c r="J21" s="17"/>
    </row>
    <row r="22" spans="1:8" ht="13.5" customHeight="1">
      <c r="A22" s="80"/>
      <c r="B22" s="130">
        <v>3221</v>
      </c>
      <c r="C22" s="129" t="s">
        <v>42</v>
      </c>
      <c r="D22" s="54">
        <v>137070.42</v>
      </c>
      <c r="E22" s="151"/>
      <c r="F22" s="151">
        <f>SUM('posebni dio'!D27)</f>
        <v>140740.74</v>
      </c>
      <c r="G22" s="59">
        <f t="shared" si="2"/>
        <v>102.67768932202877</v>
      </c>
      <c r="H22" s="59"/>
    </row>
    <row r="23" spans="1:8" ht="13.5" customHeight="1">
      <c r="A23" s="80"/>
      <c r="B23" s="130">
        <v>3223</v>
      </c>
      <c r="C23" s="129" t="s">
        <v>43</v>
      </c>
      <c r="D23" s="54">
        <v>512704.72</v>
      </c>
      <c r="E23" s="151"/>
      <c r="F23" s="151">
        <f>SUM('posebni dio'!D28)</f>
        <v>670670.76</v>
      </c>
      <c r="G23" s="59">
        <f t="shared" si="2"/>
        <v>130.81033465032272</v>
      </c>
      <c r="H23" s="59"/>
    </row>
    <row r="24" spans="1:8" ht="13.5" customHeight="1">
      <c r="A24" s="80"/>
      <c r="B24" s="130">
        <v>3224</v>
      </c>
      <c r="C24" s="130" t="s">
        <v>151</v>
      </c>
      <c r="D24" s="54">
        <v>9060.53</v>
      </c>
      <c r="E24" s="151"/>
      <c r="F24" s="151">
        <f>SUM('posebni dio'!D29)</f>
        <v>15130.26</v>
      </c>
      <c r="G24" s="59">
        <f t="shared" si="2"/>
        <v>166.99089346870434</v>
      </c>
      <c r="H24" s="59"/>
    </row>
    <row r="25" spans="1:8" ht="13.5" customHeight="1">
      <c r="A25" s="80"/>
      <c r="B25" s="130" t="s">
        <v>5</v>
      </c>
      <c r="C25" s="130" t="s">
        <v>6</v>
      </c>
      <c r="D25" s="54">
        <v>4975</v>
      </c>
      <c r="E25" s="151"/>
      <c r="F25" s="151">
        <f>SUM('posebni dio'!D30)</f>
        <v>329</v>
      </c>
      <c r="G25" s="144">
        <f>F25/D25*100</f>
        <v>6.6130653266331665</v>
      </c>
      <c r="H25" s="59"/>
    </row>
    <row r="26" spans="1:10" s="16" customFormat="1" ht="13.5" customHeight="1">
      <c r="A26" s="79">
        <v>323</v>
      </c>
      <c r="B26" s="157"/>
      <c r="C26" s="156" t="s">
        <v>7</v>
      </c>
      <c r="D26" s="150">
        <f>SUM(D27:D35)</f>
        <v>1897028.9899999998</v>
      </c>
      <c r="E26" s="150">
        <v>7750000</v>
      </c>
      <c r="F26" s="150">
        <f>SUM(F27:F35)</f>
        <v>1748226.18</v>
      </c>
      <c r="G26" s="155">
        <f t="shared" si="2"/>
        <v>92.15600758953083</v>
      </c>
      <c r="H26" s="155">
        <f>F26/E26*100</f>
        <v>22.557757161290322</v>
      </c>
      <c r="J26" s="17"/>
    </row>
    <row r="27" spans="1:8" ht="13.5" customHeight="1">
      <c r="A27" s="80"/>
      <c r="B27" s="129">
        <v>3231</v>
      </c>
      <c r="C27" s="129" t="s">
        <v>44</v>
      </c>
      <c r="D27" s="54">
        <v>87139.99</v>
      </c>
      <c r="E27" s="151"/>
      <c r="F27" s="151">
        <f>SUM('posebni dio'!D32)</f>
        <v>112511.36</v>
      </c>
      <c r="G27" s="59">
        <f t="shared" si="2"/>
        <v>129.11564483769163</v>
      </c>
      <c r="H27" s="59"/>
    </row>
    <row r="28" spans="1:8" ht="13.5" customHeight="1">
      <c r="A28" s="80"/>
      <c r="B28" s="129">
        <v>3232</v>
      </c>
      <c r="C28" s="130" t="s">
        <v>8</v>
      </c>
      <c r="D28" s="54">
        <v>153805.36</v>
      </c>
      <c r="E28" s="151"/>
      <c r="F28" s="151">
        <f>SUM('posebni dio'!D33)</f>
        <v>186098.53</v>
      </c>
      <c r="G28" s="59">
        <f t="shared" si="2"/>
        <v>120.99612783325628</v>
      </c>
      <c r="H28" s="59"/>
    </row>
    <row r="29" spans="1:8" ht="13.5" customHeight="1">
      <c r="A29" s="80"/>
      <c r="B29" s="129">
        <v>3233</v>
      </c>
      <c r="C29" s="131" t="s">
        <v>97</v>
      </c>
      <c r="D29" s="54">
        <v>39869.73</v>
      </c>
      <c r="E29" s="151"/>
      <c r="F29" s="151">
        <f>SUM('posebni dio'!D34)</f>
        <v>46454.89</v>
      </c>
      <c r="G29" s="59">
        <f t="shared" si="2"/>
        <v>116.51669073254321</v>
      </c>
      <c r="H29" s="59"/>
    </row>
    <row r="30" spans="1:8" ht="13.5" customHeight="1">
      <c r="A30" s="80"/>
      <c r="B30" s="129">
        <v>3234</v>
      </c>
      <c r="C30" s="131" t="s">
        <v>45</v>
      </c>
      <c r="D30" s="54">
        <v>60731.97</v>
      </c>
      <c r="E30" s="151"/>
      <c r="F30" s="151">
        <f>SUM('posebni dio'!D35)</f>
        <v>51265.06</v>
      </c>
      <c r="G30" s="59">
        <f t="shared" si="2"/>
        <v>84.41198268391425</v>
      </c>
      <c r="H30" s="59"/>
    </row>
    <row r="31" spans="1:8" ht="13.5" customHeight="1">
      <c r="A31" s="80"/>
      <c r="B31" s="129">
        <v>3235</v>
      </c>
      <c r="C31" s="131" t="s">
        <v>46</v>
      </c>
      <c r="D31" s="54">
        <v>10905</v>
      </c>
      <c r="E31" s="151"/>
      <c r="F31" s="151">
        <f>SUM('posebni dio'!D36)</f>
        <v>5405.06</v>
      </c>
      <c r="G31" s="59">
        <f t="shared" si="2"/>
        <v>49.56497019715727</v>
      </c>
      <c r="H31" s="59"/>
    </row>
    <row r="32" spans="1:8" ht="13.5" customHeight="1">
      <c r="A32" s="80"/>
      <c r="B32" s="129">
        <v>3236</v>
      </c>
      <c r="C32" s="115" t="s">
        <v>152</v>
      </c>
      <c r="D32" s="54">
        <v>1020</v>
      </c>
      <c r="E32" s="151"/>
      <c r="F32" s="151">
        <f>SUM('posebni dio'!D37)</f>
        <v>15110</v>
      </c>
      <c r="G32" s="59">
        <f t="shared" si="2"/>
        <v>1481.372549019608</v>
      </c>
      <c r="H32" s="59"/>
    </row>
    <row r="33" spans="1:8" ht="13.5" customHeight="1">
      <c r="A33" s="80"/>
      <c r="B33" s="129">
        <v>3237</v>
      </c>
      <c r="C33" s="130" t="s">
        <v>9</v>
      </c>
      <c r="D33" s="54">
        <v>1189624.88</v>
      </c>
      <c r="E33" s="151"/>
      <c r="F33" s="151">
        <f>SUM('posebni dio'!D38)</f>
        <v>941354.48</v>
      </c>
      <c r="G33" s="59">
        <f t="shared" si="2"/>
        <v>79.130362505532</v>
      </c>
      <c r="H33" s="59"/>
    </row>
    <row r="34" spans="1:8" ht="13.5" customHeight="1">
      <c r="A34" s="80"/>
      <c r="B34" s="129">
        <v>3238</v>
      </c>
      <c r="C34" s="130" t="s">
        <v>10</v>
      </c>
      <c r="D34" s="54">
        <v>44784</v>
      </c>
      <c r="E34" s="151"/>
      <c r="F34" s="151">
        <f>SUM('posebni dio'!D39)</f>
        <v>52128</v>
      </c>
      <c r="G34" s="59">
        <f t="shared" si="2"/>
        <v>116.39871382636655</v>
      </c>
      <c r="H34" s="59"/>
    </row>
    <row r="35" spans="1:8" ht="13.5" customHeight="1">
      <c r="A35" s="80"/>
      <c r="B35" s="129">
        <v>3239</v>
      </c>
      <c r="C35" s="130" t="s">
        <v>47</v>
      </c>
      <c r="D35" s="54">
        <v>309148.06</v>
      </c>
      <c r="E35" s="151"/>
      <c r="F35" s="151">
        <f>SUM('posebni dio'!D40)</f>
        <v>337898.8</v>
      </c>
      <c r="G35" s="59">
        <f t="shared" si="2"/>
        <v>109.29999043176917</v>
      </c>
      <c r="H35" s="59"/>
    </row>
    <row r="36" spans="1:8" ht="13.5" customHeight="1">
      <c r="A36" s="79">
        <v>324</v>
      </c>
      <c r="B36" s="129"/>
      <c r="C36" s="153" t="s">
        <v>153</v>
      </c>
      <c r="D36" s="150">
        <f>SUM(D37)</f>
        <v>0</v>
      </c>
      <c r="E36" s="150">
        <v>30000</v>
      </c>
      <c r="F36" s="150">
        <f>SUM(F37)</f>
        <v>0</v>
      </c>
      <c r="G36" s="141" t="s">
        <v>144</v>
      </c>
      <c r="H36" s="141">
        <f>F36/E36*100</f>
        <v>0</v>
      </c>
    </row>
    <row r="37" spans="1:8" ht="13.5" customHeight="1">
      <c r="A37" s="80"/>
      <c r="B37" s="129">
        <v>3241</v>
      </c>
      <c r="C37" s="129" t="s">
        <v>153</v>
      </c>
      <c r="D37" s="54">
        <v>0</v>
      </c>
      <c r="E37" s="158">
        <v>0</v>
      </c>
      <c r="F37" s="151">
        <f>SUM('posebni dio'!D42)</f>
        <v>0</v>
      </c>
      <c r="G37" s="144" t="s">
        <v>144</v>
      </c>
      <c r="H37" s="59"/>
    </row>
    <row r="38" spans="1:10" s="16" customFormat="1" ht="13.5" customHeight="1">
      <c r="A38" s="79">
        <v>329</v>
      </c>
      <c r="B38" s="153"/>
      <c r="C38" s="153" t="s">
        <v>49</v>
      </c>
      <c r="D38" s="150">
        <f>SUM(D39:D45)</f>
        <v>924759.87</v>
      </c>
      <c r="E38" s="150">
        <v>13680000</v>
      </c>
      <c r="F38" s="150">
        <f>SUM(F39:F45)</f>
        <v>189144.7</v>
      </c>
      <c r="G38" s="155">
        <f t="shared" si="2"/>
        <v>20.453385374518902</v>
      </c>
      <c r="H38" s="155">
        <f>F38/E38*100</f>
        <v>1.3826366959064327</v>
      </c>
      <c r="J38" s="17"/>
    </row>
    <row r="39" spans="1:10" ht="24" customHeight="1">
      <c r="A39" s="80"/>
      <c r="B39" s="129">
        <v>3291</v>
      </c>
      <c r="C39" s="115" t="s">
        <v>159</v>
      </c>
      <c r="D39" s="54">
        <v>9188.04</v>
      </c>
      <c r="E39" s="151"/>
      <c r="F39" s="151">
        <f>SUM('posebni dio'!D44)</f>
        <v>9188.04</v>
      </c>
      <c r="G39" s="59">
        <f t="shared" si="2"/>
        <v>100</v>
      </c>
      <c r="H39" s="59"/>
      <c r="J39" s="15"/>
    </row>
    <row r="40" spans="1:8" ht="13.5" customHeight="1">
      <c r="A40" s="80"/>
      <c r="B40" s="129">
        <v>3292</v>
      </c>
      <c r="C40" s="129" t="s">
        <v>50</v>
      </c>
      <c r="D40" s="54">
        <v>9463.98</v>
      </c>
      <c r="E40" s="151"/>
      <c r="F40" s="151">
        <f>SUM('posebni dio'!D45)</f>
        <v>9663.44</v>
      </c>
      <c r="G40" s="59">
        <f t="shared" si="2"/>
        <v>102.1075699652789</v>
      </c>
      <c r="H40" s="59"/>
    </row>
    <row r="41" spans="1:8" ht="13.5" customHeight="1">
      <c r="A41" s="80"/>
      <c r="B41" s="129">
        <v>3293</v>
      </c>
      <c r="C41" s="129" t="s">
        <v>51</v>
      </c>
      <c r="D41" s="54">
        <v>4016.61</v>
      </c>
      <c r="E41" s="151"/>
      <c r="F41" s="151">
        <f>SUM('posebni dio'!D46)</f>
        <v>6530.96</v>
      </c>
      <c r="G41" s="59">
        <f t="shared" si="2"/>
        <v>162.59880844792002</v>
      </c>
      <c r="H41" s="59"/>
    </row>
    <row r="42" spans="1:8" ht="13.5" customHeight="1">
      <c r="A42" s="80"/>
      <c r="B42" s="129">
        <v>3294</v>
      </c>
      <c r="C42" s="129" t="s">
        <v>174</v>
      </c>
      <c r="D42" s="54">
        <v>200</v>
      </c>
      <c r="E42" s="151"/>
      <c r="F42" s="151">
        <f>SUM('posebni dio'!D47)</f>
        <v>200</v>
      </c>
      <c r="G42" s="59">
        <f t="shared" si="2"/>
        <v>100</v>
      </c>
      <c r="H42" s="59"/>
    </row>
    <row r="43" spans="1:8" ht="13.5" customHeight="1">
      <c r="A43" s="80"/>
      <c r="B43" s="129">
        <v>3295</v>
      </c>
      <c r="C43" s="129" t="s">
        <v>98</v>
      </c>
      <c r="D43" s="54">
        <v>28973.45</v>
      </c>
      <c r="E43" s="151"/>
      <c r="F43" s="151">
        <f>SUM('posebni dio'!D48)</f>
        <v>21299.28</v>
      </c>
      <c r="G43" s="59">
        <f t="shared" si="2"/>
        <v>73.51309560994635</v>
      </c>
      <c r="H43" s="59"/>
    </row>
    <row r="44" spans="1:8" ht="13.5" customHeight="1">
      <c r="A44" s="80"/>
      <c r="B44" s="129">
        <v>3296</v>
      </c>
      <c r="C44" s="129" t="s">
        <v>154</v>
      </c>
      <c r="D44" s="54">
        <v>868310.37</v>
      </c>
      <c r="E44" s="151"/>
      <c r="F44" s="151">
        <f>SUM('posebni dio'!D49)</f>
        <v>123040.5</v>
      </c>
      <c r="G44" s="59">
        <f t="shared" si="2"/>
        <v>14.17010601865782</v>
      </c>
      <c r="H44" s="59"/>
    </row>
    <row r="45" spans="1:8" ht="13.5" customHeight="1">
      <c r="A45" s="80"/>
      <c r="B45" s="129">
        <v>3299</v>
      </c>
      <c r="C45" s="129" t="s">
        <v>49</v>
      </c>
      <c r="D45" s="54">
        <v>4607.42</v>
      </c>
      <c r="E45" s="151"/>
      <c r="F45" s="151">
        <f>SUM('posebni dio'!D50)</f>
        <v>19222.48</v>
      </c>
      <c r="G45" s="59">
        <f t="shared" si="2"/>
        <v>417.20702692613213</v>
      </c>
      <c r="H45" s="59"/>
    </row>
    <row r="46" spans="1:8" ht="13.5" customHeight="1">
      <c r="A46" s="79">
        <v>34</v>
      </c>
      <c r="B46" s="159"/>
      <c r="C46" s="132" t="s">
        <v>11</v>
      </c>
      <c r="D46" s="150">
        <f>SUM(D47+D51)</f>
        <v>204414.72</v>
      </c>
      <c r="E46" s="150">
        <f>SUM(E47+E51)</f>
        <v>33150000</v>
      </c>
      <c r="F46" s="150">
        <f>F47+F51</f>
        <v>29803.850000000002</v>
      </c>
      <c r="G46" s="155">
        <f t="shared" si="2"/>
        <v>14.580089926987647</v>
      </c>
      <c r="H46" s="155">
        <f>F46/E46*100</f>
        <v>0.08990603318250377</v>
      </c>
    </row>
    <row r="47" spans="1:10" s="186" customFormat="1" ht="13.5" customHeight="1" hidden="1">
      <c r="A47" s="79">
        <v>342</v>
      </c>
      <c r="B47" s="157"/>
      <c r="C47" s="109" t="s">
        <v>91</v>
      </c>
      <c r="D47" s="150">
        <f>SUM(D48:D50)</f>
        <v>0</v>
      </c>
      <c r="E47" s="150">
        <v>0</v>
      </c>
      <c r="F47" s="150">
        <f>SUM(F48:F50)</f>
        <v>0</v>
      </c>
      <c r="G47" s="155" t="e">
        <f t="shared" si="2"/>
        <v>#DIV/0!</v>
      </c>
      <c r="H47" s="141" t="s">
        <v>144</v>
      </c>
      <c r="J47" s="187"/>
    </row>
    <row r="48" spans="1:10" s="186" customFormat="1" ht="24" customHeight="1" hidden="1">
      <c r="A48" s="79"/>
      <c r="B48" s="129">
        <v>3422</v>
      </c>
      <c r="C48" s="115" t="s">
        <v>108</v>
      </c>
      <c r="D48" s="54">
        <v>0</v>
      </c>
      <c r="E48" s="151"/>
      <c r="F48" s="151">
        <f>SUM('posebni dio'!D83)</f>
        <v>0</v>
      </c>
      <c r="G48" s="59" t="e">
        <f t="shared" si="2"/>
        <v>#DIV/0!</v>
      </c>
      <c r="H48" s="59"/>
      <c r="J48" s="187"/>
    </row>
    <row r="49" spans="1:10" s="190" customFormat="1" ht="24.75" customHeight="1" hidden="1">
      <c r="A49" s="80"/>
      <c r="B49" s="130" t="s">
        <v>48</v>
      </c>
      <c r="C49" s="112" t="s">
        <v>80</v>
      </c>
      <c r="D49" s="54">
        <v>0</v>
      </c>
      <c r="E49" s="151"/>
      <c r="F49" s="151">
        <f>SUM('posebni dio'!D84+'posebni dio'!D98)</f>
        <v>0</v>
      </c>
      <c r="G49" s="59" t="e">
        <f t="shared" si="2"/>
        <v>#DIV/0!</v>
      </c>
      <c r="H49" s="59"/>
      <c r="J49" s="187"/>
    </row>
    <row r="50" spans="1:8" ht="24.75" customHeight="1" hidden="1">
      <c r="A50" s="80"/>
      <c r="B50" s="130">
        <v>3426</v>
      </c>
      <c r="C50" s="112" t="s">
        <v>146</v>
      </c>
      <c r="D50" s="151">
        <v>0</v>
      </c>
      <c r="E50" s="151"/>
      <c r="F50" s="151">
        <v>0</v>
      </c>
      <c r="G50" s="59" t="e">
        <f>F50/D50*100</f>
        <v>#DIV/0!</v>
      </c>
      <c r="H50" s="59"/>
    </row>
    <row r="51" spans="1:10" s="16" customFormat="1" ht="13.5" customHeight="1">
      <c r="A51" s="79">
        <v>343</v>
      </c>
      <c r="B51" s="153"/>
      <c r="C51" s="153" t="s">
        <v>54</v>
      </c>
      <c r="D51" s="150">
        <f>SUM(D52:D55)</f>
        <v>204414.72</v>
      </c>
      <c r="E51" s="150">
        <v>33150000</v>
      </c>
      <c r="F51" s="150">
        <f>SUM(F52:F55)</f>
        <v>29803.850000000002</v>
      </c>
      <c r="G51" s="155">
        <f t="shared" si="2"/>
        <v>14.580089926987647</v>
      </c>
      <c r="H51" s="155">
        <f>F51/E51*100</f>
        <v>0.08990603318250377</v>
      </c>
      <c r="J51" s="17"/>
    </row>
    <row r="52" spans="1:8" ht="13.5" customHeight="1">
      <c r="A52" s="80"/>
      <c r="B52" s="80">
        <v>3431</v>
      </c>
      <c r="C52" s="129" t="s">
        <v>55</v>
      </c>
      <c r="D52" s="54">
        <v>23096.01</v>
      </c>
      <c r="E52" s="151"/>
      <c r="F52" s="151">
        <f>SUM('posebni dio'!D53)</f>
        <v>29779.7</v>
      </c>
      <c r="G52" s="59">
        <f t="shared" si="2"/>
        <v>128.93872145015527</v>
      </c>
      <c r="H52" s="59"/>
    </row>
    <row r="53" spans="1:8" ht="24" customHeight="1" hidden="1">
      <c r="A53" s="80"/>
      <c r="B53" s="80">
        <v>3432</v>
      </c>
      <c r="C53" s="115" t="s">
        <v>81</v>
      </c>
      <c r="D53" s="54">
        <v>0</v>
      </c>
      <c r="E53" s="151"/>
      <c r="F53" s="151">
        <f>SUM('posebni dio'!D54)</f>
        <v>0</v>
      </c>
      <c r="G53" s="59" t="e">
        <f t="shared" si="2"/>
        <v>#DIV/0!</v>
      </c>
      <c r="H53" s="59"/>
    </row>
    <row r="54" spans="1:8" ht="13.5" customHeight="1">
      <c r="A54" s="80"/>
      <c r="B54" s="80">
        <v>3433</v>
      </c>
      <c r="C54" s="129" t="s">
        <v>56</v>
      </c>
      <c r="D54" s="54">
        <v>170189.02</v>
      </c>
      <c r="E54" s="151"/>
      <c r="F54" s="151">
        <f>SUM('posebni dio'!D55)</f>
        <v>24.15</v>
      </c>
      <c r="G54" s="59">
        <f t="shared" si="2"/>
        <v>0.014190104626021115</v>
      </c>
      <c r="H54" s="59"/>
    </row>
    <row r="55" spans="1:8" ht="13.5" customHeight="1">
      <c r="A55" s="80"/>
      <c r="B55" s="80">
        <v>3434</v>
      </c>
      <c r="C55" s="129" t="s">
        <v>78</v>
      </c>
      <c r="D55" s="54">
        <v>11129.69</v>
      </c>
      <c r="E55" s="151"/>
      <c r="F55" s="151">
        <f>SUM('posebni dio'!D56)</f>
        <v>0</v>
      </c>
      <c r="G55" s="59">
        <f t="shared" si="2"/>
        <v>0</v>
      </c>
      <c r="H55" s="59"/>
    </row>
    <row r="56" spans="1:8" ht="13.5" customHeight="1">
      <c r="A56" s="79">
        <v>38</v>
      </c>
      <c r="B56" s="159"/>
      <c r="C56" s="133" t="s">
        <v>99</v>
      </c>
      <c r="D56" s="143">
        <f aca="true" t="shared" si="3" ref="D56:F57">SUM(D57)</f>
        <v>0</v>
      </c>
      <c r="E56" s="143">
        <f>SUM(E57)</f>
        <v>20000</v>
      </c>
      <c r="F56" s="143">
        <f t="shared" si="3"/>
        <v>0</v>
      </c>
      <c r="G56" s="141" t="s">
        <v>144</v>
      </c>
      <c r="H56" s="155">
        <f>F56/E56*100</f>
        <v>0</v>
      </c>
    </row>
    <row r="57" spans="1:8" ht="13.5" customHeight="1">
      <c r="A57" s="79">
        <v>383</v>
      </c>
      <c r="B57" s="159"/>
      <c r="C57" s="133" t="s">
        <v>100</v>
      </c>
      <c r="D57" s="143">
        <f t="shared" si="3"/>
        <v>0</v>
      </c>
      <c r="E57" s="143">
        <v>20000</v>
      </c>
      <c r="F57" s="143">
        <f t="shared" si="3"/>
        <v>0</v>
      </c>
      <c r="G57" s="141" t="s">
        <v>144</v>
      </c>
      <c r="H57" s="155">
        <f>F57/E57*100</f>
        <v>0</v>
      </c>
    </row>
    <row r="58" spans="1:8" ht="13.5" customHeight="1" hidden="1">
      <c r="A58" s="80"/>
      <c r="B58" s="129">
        <v>3834</v>
      </c>
      <c r="C58" s="131" t="s">
        <v>121</v>
      </c>
      <c r="D58" s="131">
        <v>0</v>
      </c>
      <c r="E58" s="151"/>
      <c r="F58" s="151">
        <f>SUM('posebni dio'!D59)</f>
        <v>0</v>
      </c>
      <c r="G58" s="59"/>
      <c r="H58" s="59"/>
    </row>
    <row r="59" spans="1:8" ht="21.75" customHeight="1">
      <c r="A59" s="79">
        <v>4</v>
      </c>
      <c r="B59" s="153"/>
      <c r="C59" s="156" t="s">
        <v>52</v>
      </c>
      <c r="D59" s="150">
        <f>SUM(D60+D63)</f>
        <v>202916.54</v>
      </c>
      <c r="E59" s="150">
        <f>SUM(E63+E60)</f>
        <v>3060000</v>
      </c>
      <c r="F59" s="150">
        <f>SUM(F63+F60)</f>
        <v>66636.23999999999</v>
      </c>
      <c r="G59" s="141">
        <f aca="true" t="shared" si="4" ref="G59:G70">F59/D59*100</f>
        <v>32.83923528362941</v>
      </c>
      <c r="H59" s="155">
        <f>F59/E59*100</f>
        <v>2.177654901960784</v>
      </c>
    </row>
    <row r="60" spans="1:8" ht="13.5" customHeight="1">
      <c r="A60" s="79">
        <v>41</v>
      </c>
      <c r="B60" s="153"/>
      <c r="C60" s="111" t="s">
        <v>127</v>
      </c>
      <c r="D60" s="150">
        <f>SUM(D61)</f>
        <v>6787.5</v>
      </c>
      <c r="E60" s="150">
        <f>SUM(E61)</f>
        <v>50000</v>
      </c>
      <c r="F60" s="150">
        <f>SUM(F61)</f>
        <v>0</v>
      </c>
      <c r="G60" s="141">
        <f t="shared" si="4"/>
        <v>0</v>
      </c>
      <c r="H60" s="155">
        <f>F60/E60*100</f>
        <v>0</v>
      </c>
    </row>
    <row r="61" spans="1:8" ht="13.5" customHeight="1">
      <c r="A61" s="79">
        <v>412</v>
      </c>
      <c r="B61" s="153"/>
      <c r="C61" s="111" t="s">
        <v>128</v>
      </c>
      <c r="D61" s="150">
        <f>SUM(D62)</f>
        <v>6787.5</v>
      </c>
      <c r="E61" s="150">
        <v>50000</v>
      </c>
      <c r="F61" s="150">
        <f>SUM(F62)</f>
        <v>0</v>
      </c>
      <c r="G61" s="141">
        <f t="shared" si="4"/>
        <v>0</v>
      </c>
      <c r="H61" s="155">
        <f>F61/E61*100</f>
        <v>0</v>
      </c>
    </row>
    <row r="62" spans="1:10" ht="13.5" customHeight="1">
      <c r="A62" s="80"/>
      <c r="B62" s="129">
        <v>4123</v>
      </c>
      <c r="C62" s="129" t="s">
        <v>129</v>
      </c>
      <c r="D62" s="151">
        <v>6787.5</v>
      </c>
      <c r="E62" s="151"/>
      <c r="F62" s="151">
        <f>SUM('posebni dio'!D65)</f>
        <v>0</v>
      </c>
      <c r="G62" s="144">
        <f t="shared" si="4"/>
        <v>0</v>
      </c>
      <c r="H62" s="59"/>
      <c r="J62" s="15"/>
    </row>
    <row r="63" spans="1:8" ht="13.5" customHeight="1">
      <c r="A63" s="79">
        <v>42</v>
      </c>
      <c r="B63" s="159"/>
      <c r="C63" s="156" t="s">
        <v>12</v>
      </c>
      <c r="D63" s="150">
        <f>SUM(D71,D64,D69)</f>
        <v>196129.04</v>
      </c>
      <c r="E63" s="150">
        <f>SUM(E71,E64,E69)</f>
        <v>3010000</v>
      </c>
      <c r="F63" s="150">
        <f>SUM(F71,F64,F69)</f>
        <v>66636.23999999999</v>
      </c>
      <c r="G63" s="141">
        <f t="shared" si="4"/>
        <v>33.975713132537635</v>
      </c>
      <c r="H63" s="155">
        <f>F63/E63*100</f>
        <v>2.213828571428571</v>
      </c>
    </row>
    <row r="64" spans="1:10" s="16" customFormat="1" ht="13.5" customHeight="1">
      <c r="A64" s="79">
        <v>422</v>
      </c>
      <c r="B64" s="157"/>
      <c r="C64" s="133" t="s">
        <v>15</v>
      </c>
      <c r="D64" s="150">
        <f>SUM(D65:D68)</f>
        <v>55915.25</v>
      </c>
      <c r="E64" s="150">
        <v>1710000</v>
      </c>
      <c r="F64" s="150">
        <f>SUM(F65:F66:F67:F68)</f>
        <v>66636.23999999999</v>
      </c>
      <c r="G64" s="141">
        <f t="shared" si="4"/>
        <v>119.17364225323144</v>
      </c>
      <c r="H64" s="155">
        <f>F64/E64*100</f>
        <v>3.896856140350877</v>
      </c>
      <c r="J64" s="17"/>
    </row>
    <row r="65" spans="1:8" ht="16.5" customHeight="1">
      <c r="A65" s="80"/>
      <c r="B65" s="160" t="s">
        <v>13</v>
      </c>
      <c r="C65" s="130" t="s">
        <v>14</v>
      </c>
      <c r="D65" s="151">
        <v>41077.75</v>
      </c>
      <c r="E65" s="151"/>
      <c r="F65" s="151">
        <f>SUM('posebni dio'!D68)</f>
        <v>57309.24</v>
      </c>
      <c r="G65" s="144">
        <f t="shared" si="4"/>
        <v>139.51406783477674</v>
      </c>
      <c r="H65" s="59"/>
    </row>
    <row r="66" spans="1:10" ht="13.5" customHeight="1">
      <c r="A66" s="80"/>
      <c r="B66" s="160">
        <v>4222</v>
      </c>
      <c r="C66" s="130" t="s">
        <v>155</v>
      </c>
      <c r="D66" s="151">
        <v>0</v>
      </c>
      <c r="E66" s="151"/>
      <c r="F66" s="151">
        <f>SUM('posebni dio'!D69)</f>
        <v>17</v>
      </c>
      <c r="G66" s="144" t="s">
        <v>144</v>
      </c>
      <c r="H66" s="150"/>
      <c r="J66" s="7"/>
    </row>
    <row r="67" spans="1:10" ht="13.5" customHeight="1">
      <c r="A67" s="80"/>
      <c r="B67" s="161">
        <v>4223</v>
      </c>
      <c r="C67" s="162" t="s">
        <v>101</v>
      </c>
      <c r="D67" s="151">
        <v>14837.5</v>
      </c>
      <c r="E67" s="151"/>
      <c r="F67" s="151">
        <f>SUM('posebni dio'!D70)</f>
        <v>0</v>
      </c>
      <c r="G67" s="144">
        <f t="shared" si="4"/>
        <v>0</v>
      </c>
      <c r="H67" s="150"/>
      <c r="J67" s="7"/>
    </row>
    <row r="68" spans="1:10" ht="13.5" customHeight="1">
      <c r="A68" s="80"/>
      <c r="B68" s="160">
        <v>4227</v>
      </c>
      <c r="C68" s="130" t="s">
        <v>156</v>
      </c>
      <c r="D68" s="151">
        <v>0</v>
      </c>
      <c r="E68" s="151"/>
      <c r="F68" s="151">
        <f>SUM('posebni dio'!D71)</f>
        <v>9310</v>
      </c>
      <c r="G68" s="144" t="s">
        <v>144</v>
      </c>
      <c r="H68" s="150"/>
      <c r="J68" s="7"/>
    </row>
    <row r="69" spans="1:9" s="16" customFormat="1" ht="15" customHeight="1">
      <c r="A69" s="79">
        <v>423</v>
      </c>
      <c r="B69" s="160"/>
      <c r="C69" s="156" t="s">
        <v>166</v>
      </c>
      <c r="D69" s="150">
        <f>SUM(D70)</f>
        <v>140213.79</v>
      </c>
      <c r="E69" s="150">
        <v>0</v>
      </c>
      <c r="F69" s="150">
        <f>SUM(F70)</f>
        <v>0</v>
      </c>
      <c r="G69" s="144">
        <f t="shared" si="4"/>
        <v>0</v>
      </c>
      <c r="H69" s="141" t="s">
        <v>144</v>
      </c>
      <c r="I69" s="7"/>
    </row>
    <row r="70" spans="1:10" ht="14.25" customHeight="1">
      <c r="A70" s="80"/>
      <c r="B70" s="160">
        <v>4231</v>
      </c>
      <c r="C70" s="130" t="s">
        <v>167</v>
      </c>
      <c r="D70" s="151">
        <v>140213.79</v>
      </c>
      <c r="E70" s="151"/>
      <c r="F70" s="151">
        <f>SUM('posebni dio'!D73)</f>
        <v>0</v>
      </c>
      <c r="G70" s="144">
        <f t="shared" si="4"/>
        <v>0</v>
      </c>
      <c r="H70" s="150"/>
      <c r="I70" s="16"/>
      <c r="J70" s="7"/>
    </row>
    <row r="71" spans="1:8" ht="14.25" customHeight="1">
      <c r="A71" s="78">
        <v>426</v>
      </c>
      <c r="B71" s="163"/>
      <c r="C71" s="164" t="s">
        <v>157</v>
      </c>
      <c r="D71" s="150">
        <f>SUM(D72)</f>
        <v>0</v>
      </c>
      <c r="E71" s="150">
        <v>1300000</v>
      </c>
      <c r="F71" s="150">
        <f>SUM(F72)</f>
        <v>0</v>
      </c>
      <c r="G71" s="141" t="s">
        <v>144</v>
      </c>
      <c r="H71" s="155">
        <f>F71/E71*100</f>
        <v>0</v>
      </c>
    </row>
    <row r="72" spans="1:8" ht="14.25" customHeight="1">
      <c r="A72" s="165"/>
      <c r="B72" s="166">
        <v>4262</v>
      </c>
      <c r="C72" s="167" t="s">
        <v>102</v>
      </c>
      <c r="D72" s="151">
        <v>0</v>
      </c>
      <c r="E72" s="151"/>
      <c r="F72" s="151">
        <f>SUM('posebni dio'!D75)</f>
        <v>0</v>
      </c>
      <c r="G72" s="144" t="s">
        <v>144</v>
      </c>
      <c r="H72" s="150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6299212598425197" bottom="0.6299212598425197" header="0.5118110236220472" footer="0.5118110236220472"/>
  <pageSetup horizontalDpi="300" verticalDpi="3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pane ySplit="2" topLeftCell="A3" activePane="bottomLeft" state="frozen"/>
      <selection pane="topLeft" activeCell="I11" sqref="I11"/>
      <selection pane="bottomLeft" activeCell="H29" sqref="H29"/>
    </sheetView>
  </sheetViews>
  <sheetFormatPr defaultColWidth="11.421875" defaultRowHeight="12.75"/>
  <cols>
    <col min="1" max="1" width="4.00390625" style="80" bestFit="1" customWidth="1"/>
    <col min="2" max="2" width="5.421875" style="80" customWidth="1"/>
    <col min="3" max="3" width="49.00390625" style="55" customWidth="1"/>
    <col min="4" max="4" width="12.28125" style="55" customWidth="1"/>
    <col min="5" max="5" width="12.421875" style="59" customWidth="1"/>
    <col min="6" max="6" width="12.140625" style="43" customWidth="1"/>
    <col min="7" max="7" width="9.00390625" style="43" customWidth="1"/>
    <col min="8" max="8" width="8.421875" style="60" customWidth="1"/>
    <col min="9" max="16384" width="11.421875" style="43" customWidth="1"/>
  </cols>
  <sheetData>
    <row r="1" spans="1:8" ht="30.75" customHeight="1">
      <c r="A1" s="224" t="s">
        <v>26</v>
      </c>
      <c r="B1" s="224"/>
      <c r="C1" s="224"/>
      <c r="D1" s="224"/>
      <c r="E1" s="224"/>
      <c r="F1" s="224"/>
      <c r="G1" s="224"/>
      <c r="H1" s="224"/>
    </row>
    <row r="2" spans="1:8" s="55" customFormat="1" ht="27.75" customHeight="1">
      <c r="A2" s="218" t="s">
        <v>138</v>
      </c>
      <c r="B2" s="218"/>
      <c r="C2" s="218"/>
      <c r="D2" s="88" t="s">
        <v>178</v>
      </c>
      <c r="E2" s="88" t="s">
        <v>182</v>
      </c>
      <c r="F2" s="88" t="s">
        <v>183</v>
      </c>
      <c r="G2" s="104" t="s">
        <v>139</v>
      </c>
      <c r="H2" s="104" t="s">
        <v>139</v>
      </c>
    </row>
    <row r="3" spans="1:8" s="55" customFormat="1" ht="12.75" customHeight="1">
      <c r="A3" s="222">
        <v>1</v>
      </c>
      <c r="B3" s="223"/>
      <c r="C3" s="223"/>
      <c r="D3" s="66">
        <v>2</v>
      </c>
      <c r="E3" s="66">
        <v>3</v>
      </c>
      <c r="F3" s="66">
        <v>4</v>
      </c>
      <c r="G3" s="67" t="s">
        <v>140</v>
      </c>
      <c r="H3" s="67" t="s">
        <v>141</v>
      </c>
    </row>
    <row r="4" spans="1:8" ht="24" customHeight="1">
      <c r="A4" s="77"/>
      <c r="B4" s="77"/>
      <c r="C4" s="168" t="s">
        <v>53</v>
      </c>
      <c r="D4" s="140">
        <f>D5-D26</f>
        <v>11739384.100000001</v>
      </c>
      <c r="E4" s="140">
        <f>E5-E26</f>
        <v>45500000</v>
      </c>
      <c r="F4" s="140">
        <f>F5-F26</f>
        <v>11794989.030000001</v>
      </c>
      <c r="G4" s="142">
        <f>F4/D4*100</f>
        <v>100.47366139080498</v>
      </c>
      <c r="H4" s="169">
        <f>F4/E4*100</f>
        <v>25.923052813186814</v>
      </c>
    </row>
    <row r="5" spans="1:8" s="58" customFormat="1" ht="17.25" customHeight="1">
      <c r="A5" s="78">
        <v>8</v>
      </c>
      <c r="B5" s="78"/>
      <c r="C5" s="163" t="s">
        <v>16</v>
      </c>
      <c r="D5" s="170">
        <f>D6+D13+D20</f>
        <v>13739384.100000001</v>
      </c>
      <c r="E5" s="143">
        <f>E6+E13+E20</f>
        <v>45500000</v>
      </c>
      <c r="F5" s="143">
        <f>F6+F13+F20</f>
        <v>11794989.030000001</v>
      </c>
      <c r="G5" s="141">
        <f>F5/D5*100</f>
        <v>85.84801868957139</v>
      </c>
      <c r="H5" s="171">
        <f>F5/E5*100</f>
        <v>25.923052813186814</v>
      </c>
    </row>
    <row r="6" spans="1:8" ht="13.5" customHeight="1">
      <c r="A6" s="79">
        <v>81</v>
      </c>
      <c r="B6" s="79"/>
      <c r="C6" s="42" t="s">
        <v>173</v>
      </c>
      <c r="D6" s="143">
        <f>D7+D9+D11</f>
        <v>1276107.55</v>
      </c>
      <c r="E6" s="143">
        <f>E7+E9+E11</f>
        <v>3000000</v>
      </c>
      <c r="F6" s="143">
        <f>F7+F9+F11</f>
        <v>1302255.68</v>
      </c>
      <c r="G6" s="141">
        <f aca="true" t="shared" si="0" ref="G6:G19">F6/D6*100</f>
        <v>102.04905378077262</v>
      </c>
      <c r="H6" s="171">
        <f>F6/E6*100</f>
        <v>43.40852266666666</v>
      </c>
    </row>
    <row r="7" spans="1:8" s="42" customFormat="1" ht="27" customHeight="1">
      <c r="A7" s="79">
        <v>814</v>
      </c>
      <c r="B7" s="79"/>
      <c r="C7" s="53" t="s">
        <v>117</v>
      </c>
      <c r="D7" s="143">
        <f>D8</f>
        <v>1276107.55</v>
      </c>
      <c r="E7" s="143">
        <v>3000000</v>
      </c>
      <c r="F7" s="143">
        <f>F8</f>
        <v>1302255.68</v>
      </c>
      <c r="G7" s="141">
        <f t="shared" si="0"/>
        <v>102.04905378077262</v>
      </c>
      <c r="H7" s="171">
        <f>F7/E7*100</f>
        <v>43.40852266666666</v>
      </c>
    </row>
    <row r="8" spans="2:8" ht="24.75" customHeight="1">
      <c r="B8" s="80">
        <v>8141</v>
      </c>
      <c r="C8" s="55" t="s">
        <v>175</v>
      </c>
      <c r="D8" s="90">
        <v>1276107.55</v>
      </c>
      <c r="E8" s="90"/>
      <c r="F8" s="90">
        <v>1302255.68</v>
      </c>
      <c r="G8" s="144">
        <f t="shared" si="0"/>
        <v>102.04905378077262</v>
      </c>
      <c r="H8" s="171"/>
    </row>
    <row r="9" spans="1:8" ht="24.75" customHeight="1" hidden="1">
      <c r="A9" s="79">
        <v>816</v>
      </c>
      <c r="B9" s="79"/>
      <c r="C9" s="53" t="s">
        <v>134</v>
      </c>
      <c r="D9" s="143">
        <f>D10</f>
        <v>0</v>
      </c>
      <c r="E9" s="143">
        <v>0</v>
      </c>
      <c r="F9" s="143">
        <f>F10</f>
        <v>0</v>
      </c>
      <c r="G9" s="141" t="e">
        <f t="shared" si="0"/>
        <v>#DIV/0!</v>
      </c>
      <c r="H9" s="171" t="e">
        <f>F9/E9*100</f>
        <v>#DIV/0!</v>
      </c>
    </row>
    <row r="10" spans="2:8" ht="24.75" customHeight="1" hidden="1">
      <c r="B10" s="80">
        <v>8163</v>
      </c>
      <c r="C10" s="55" t="s">
        <v>135</v>
      </c>
      <c r="D10" s="90">
        <v>0</v>
      </c>
      <c r="E10" s="90">
        <v>0</v>
      </c>
      <c r="F10" s="90">
        <v>0</v>
      </c>
      <c r="G10" s="141" t="e">
        <f t="shared" si="0"/>
        <v>#DIV/0!</v>
      </c>
      <c r="H10" s="171"/>
    </row>
    <row r="11" spans="1:8" ht="13.5" customHeight="1" hidden="1">
      <c r="A11" s="79">
        <v>818</v>
      </c>
      <c r="C11" s="53" t="s">
        <v>169</v>
      </c>
      <c r="D11" s="143">
        <f>D12</f>
        <v>0</v>
      </c>
      <c r="E11" s="143">
        <v>0</v>
      </c>
      <c r="F11" s="143">
        <f>F12</f>
        <v>0</v>
      </c>
      <c r="G11" s="141" t="e">
        <f t="shared" si="0"/>
        <v>#DIV/0!</v>
      </c>
      <c r="H11" s="171" t="s">
        <v>144</v>
      </c>
    </row>
    <row r="12" spans="1:8" s="42" customFormat="1" ht="24.75" customHeight="1" hidden="1">
      <c r="A12" s="80"/>
      <c r="B12" s="80">
        <v>8181</v>
      </c>
      <c r="C12" s="55" t="s">
        <v>170</v>
      </c>
      <c r="D12" s="90">
        <v>0</v>
      </c>
      <c r="E12" s="90"/>
      <c r="F12" s="90">
        <v>0</v>
      </c>
      <c r="G12" s="144" t="e">
        <f t="shared" si="0"/>
        <v>#DIV/0!</v>
      </c>
      <c r="H12" s="173"/>
    </row>
    <row r="13" spans="1:8" ht="13.5" customHeight="1">
      <c r="A13" s="79">
        <v>83</v>
      </c>
      <c r="B13" s="79"/>
      <c r="C13" s="42" t="s">
        <v>17</v>
      </c>
      <c r="D13" s="143">
        <f>SUM(D14+D16+D18)</f>
        <v>12463276.55</v>
      </c>
      <c r="E13" s="143">
        <f>SUM(E14+E16+E18)</f>
        <v>42500000</v>
      </c>
      <c r="F13" s="143">
        <f>SUM(F14+F16+F18)</f>
        <v>10492733.350000001</v>
      </c>
      <c r="G13" s="141">
        <f t="shared" si="0"/>
        <v>84.18920424260345</v>
      </c>
      <c r="H13" s="171">
        <f>F13/E13*100</f>
        <v>24.68878435294118</v>
      </c>
    </row>
    <row r="14" spans="1:8" ht="24.75" customHeight="1">
      <c r="A14" s="79">
        <v>832</v>
      </c>
      <c r="B14" s="79"/>
      <c r="C14" s="53" t="s">
        <v>145</v>
      </c>
      <c r="D14" s="143">
        <f>SUM(D15)</f>
        <v>1846755.23</v>
      </c>
      <c r="E14" s="143">
        <v>2500000</v>
      </c>
      <c r="F14" s="143">
        <f>SUM(F15)</f>
        <v>256164.14</v>
      </c>
      <c r="G14" s="141">
        <f t="shared" si="0"/>
        <v>13.871039098126719</v>
      </c>
      <c r="H14" s="171">
        <f>F14/E14*100</f>
        <v>10.2465656</v>
      </c>
    </row>
    <row r="15" spans="2:8" ht="24.75" customHeight="1">
      <c r="B15" s="80">
        <v>8321</v>
      </c>
      <c r="C15" s="55" t="s">
        <v>122</v>
      </c>
      <c r="D15" s="90">
        <v>1846755.23</v>
      </c>
      <c r="E15" s="90"/>
      <c r="F15" s="90">
        <v>256164.14</v>
      </c>
      <c r="G15" s="144">
        <f t="shared" si="0"/>
        <v>13.871039098126719</v>
      </c>
      <c r="H15" s="171"/>
    </row>
    <row r="16" spans="1:8" s="42" customFormat="1" ht="24.75" customHeight="1">
      <c r="A16" s="79">
        <v>833</v>
      </c>
      <c r="B16" s="79"/>
      <c r="C16" s="53" t="s">
        <v>125</v>
      </c>
      <c r="D16" s="143">
        <f>SUM(D17)</f>
        <v>0</v>
      </c>
      <c r="E16" s="143">
        <v>0</v>
      </c>
      <c r="F16" s="143">
        <f>SUM(F17)</f>
        <v>0</v>
      </c>
      <c r="G16" s="141" t="s">
        <v>144</v>
      </c>
      <c r="H16" s="171" t="s">
        <v>144</v>
      </c>
    </row>
    <row r="17" spans="2:9" ht="24.75" customHeight="1">
      <c r="B17" s="80">
        <v>8331</v>
      </c>
      <c r="C17" s="55" t="s">
        <v>126</v>
      </c>
      <c r="D17" s="90">
        <v>0</v>
      </c>
      <c r="E17" s="90"/>
      <c r="F17" s="90">
        <v>0</v>
      </c>
      <c r="G17" s="144" t="s">
        <v>144</v>
      </c>
      <c r="H17" s="171"/>
      <c r="I17" s="46"/>
    </row>
    <row r="18" spans="1:8" s="42" customFormat="1" ht="24.75" customHeight="1">
      <c r="A18" s="79">
        <v>834</v>
      </c>
      <c r="B18" s="79"/>
      <c r="C18" s="53" t="s">
        <v>67</v>
      </c>
      <c r="D18" s="143">
        <f>SUM(D19)</f>
        <v>10616521.32</v>
      </c>
      <c r="E18" s="143">
        <v>40000000</v>
      </c>
      <c r="F18" s="143">
        <f>SUM(F19)</f>
        <v>10236569.21</v>
      </c>
      <c r="G18" s="141">
        <f t="shared" si="0"/>
        <v>96.42112422188401</v>
      </c>
      <c r="H18" s="171">
        <f>F18/E18*100</f>
        <v>25.591423025000005</v>
      </c>
    </row>
    <row r="19" spans="1:8" s="42" customFormat="1" ht="24.75" customHeight="1">
      <c r="A19" s="80"/>
      <c r="B19" s="80">
        <v>8341</v>
      </c>
      <c r="C19" s="55" t="s">
        <v>68</v>
      </c>
      <c r="D19" s="90">
        <v>10616521.32</v>
      </c>
      <c r="E19" s="90"/>
      <c r="F19" s="90">
        <v>10236569.21</v>
      </c>
      <c r="G19" s="144">
        <f t="shared" si="0"/>
        <v>96.42112422188401</v>
      </c>
      <c r="H19" s="171"/>
    </row>
    <row r="20" spans="1:8" s="42" customFormat="1" ht="12.75" customHeight="1" hidden="1">
      <c r="A20" s="79">
        <v>84</v>
      </c>
      <c r="B20" s="79"/>
      <c r="C20" s="53" t="s">
        <v>74</v>
      </c>
      <c r="D20" s="143">
        <f>SUM(D23+D21)</f>
        <v>0</v>
      </c>
      <c r="E20" s="143">
        <f>SUM(E23+E21)</f>
        <v>0</v>
      </c>
      <c r="F20" s="143">
        <f>SUM(F23+F21)</f>
        <v>0</v>
      </c>
      <c r="G20" s="141" t="s">
        <v>144</v>
      </c>
      <c r="H20" s="171" t="e">
        <f>F20/E20*100</f>
        <v>#DIV/0!</v>
      </c>
    </row>
    <row r="21" spans="1:8" s="42" customFormat="1" ht="24.75" customHeight="1" hidden="1">
      <c r="A21" s="79">
        <v>842</v>
      </c>
      <c r="B21" s="79"/>
      <c r="C21" s="53" t="s">
        <v>160</v>
      </c>
      <c r="D21" s="143">
        <f>SUM(D22)</f>
        <v>0</v>
      </c>
      <c r="E21" s="143">
        <v>0</v>
      </c>
      <c r="F21" s="143">
        <f>SUM(F22)</f>
        <v>0</v>
      </c>
      <c r="G21" s="141" t="s">
        <v>144</v>
      </c>
      <c r="H21" s="171" t="e">
        <f>F21/E21*100</f>
        <v>#DIV/0!</v>
      </c>
    </row>
    <row r="22" spans="1:8" ht="24.75" customHeight="1" hidden="1">
      <c r="A22" s="79"/>
      <c r="B22" s="80">
        <v>8422</v>
      </c>
      <c r="C22" s="55" t="s">
        <v>161</v>
      </c>
      <c r="D22" s="90">
        <v>0</v>
      </c>
      <c r="E22" s="143"/>
      <c r="F22" s="90">
        <v>0</v>
      </c>
      <c r="G22" s="141" t="s">
        <v>144</v>
      </c>
      <c r="H22" s="171"/>
    </row>
    <row r="23" spans="1:8" s="58" customFormat="1" ht="24.75" customHeight="1" hidden="1">
      <c r="A23" s="79">
        <v>844</v>
      </c>
      <c r="B23" s="79"/>
      <c r="C23" s="53" t="s">
        <v>123</v>
      </c>
      <c r="D23" s="143">
        <f>SUM(D24)</f>
        <v>0</v>
      </c>
      <c r="E23" s="143">
        <v>0</v>
      </c>
      <c r="F23" s="143">
        <f>SUM(F24)</f>
        <v>0</v>
      </c>
      <c r="G23" s="141" t="s">
        <v>144</v>
      </c>
      <c r="H23" s="171" t="e">
        <f>F23/E23*100</f>
        <v>#DIV/0!</v>
      </c>
    </row>
    <row r="24" spans="2:8" ht="29.25" customHeight="1" hidden="1">
      <c r="B24" s="80">
        <v>8443</v>
      </c>
      <c r="C24" s="55" t="s">
        <v>116</v>
      </c>
      <c r="D24" s="90">
        <v>0</v>
      </c>
      <c r="E24" s="90">
        <v>0</v>
      </c>
      <c r="F24" s="90">
        <v>0</v>
      </c>
      <c r="G24" s="141" t="s">
        <v>144</v>
      </c>
      <c r="H24" s="171"/>
    </row>
    <row r="25" spans="4:8" ht="12.75" customHeight="1" hidden="1">
      <c r="D25" s="90"/>
      <c r="E25" s="90"/>
      <c r="F25" s="90"/>
      <c r="G25" s="141"/>
      <c r="H25" s="171"/>
    </row>
    <row r="26" spans="1:8" s="194" customFormat="1" ht="27" customHeight="1">
      <c r="A26" s="79">
        <v>5</v>
      </c>
      <c r="B26" s="79"/>
      <c r="C26" s="109" t="s">
        <v>18</v>
      </c>
      <c r="D26" s="143">
        <f>D27+D35+D32</f>
        <v>2000000</v>
      </c>
      <c r="E26" s="143">
        <f>E27+E35+E32</f>
        <v>0</v>
      </c>
      <c r="F26" s="143">
        <f>F27+F35+F32</f>
        <v>0</v>
      </c>
      <c r="G26" s="171" t="s">
        <v>144</v>
      </c>
      <c r="H26" s="171" t="s">
        <v>144</v>
      </c>
    </row>
    <row r="27" spans="1:8" s="194" customFormat="1" ht="13.5" customHeight="1">
      <c r="A27" s="79">
        <v>51</v>
      </c>
      <c r="B27" s="79"/>
      <c r="C27" s="42" t="s">
        <v>176</v>
      </c>
      <c r="D27" s="143">
        <f>SUM(D28+D30)</f>
        <v>2000000</v>
      </c>
      <c r="E27" s="143">
        <f>SUM(E28+E30)</f>
        <v>0</v>
      </c>
      <c r="F27" s="143">
        <f>SUM(F28+F30)</f>
        <v>0</v>
      </c>
      <c r="G27" s="171" t="s">
        <v>144</v>
      </c>
      <c r="H27" s="171" t="s">
        <v>144</v>
      </c>
    </row>
    <row r="28" spans="1:8" s="194" customFormat="1" ht="13.5" customHeight="1">
      <c r="A28" s="79">
        <v>514</v>
      </c>
      <c r="B28" s="79"/>
      <c r="C28" s="42" t="s">
        <v>119</v>
      </c>
      <c r="D28" s="143">
        <f>SUM(D29)</f>
        <v>2000000</v>
      </c>
      <c r="E28" s="143">
        <v>0</v>
      </c>
      <c r="F28" s="143">
        <f>SUM(F29)</f>
        <v>0</v>
      </c>
      <c r="G28" s="171" t="s">
        <v>144</v>
      </c>
      <c r="H28" s="171" t="s">
        <v>144</v>
      </c>
    </row>
    <row r="29" spans="1:8" s="197" customFormat="1" ht="13.5" customHeight="1">
      <c r="A29" s="80"/>
      <c r="B29" s="80">
        <v>5141</v>
      </c>
      <c r="C29" s="43" t="s">
        <v>120</v>
      </c>
      <c r="D29" s="54">
        <v>2000000</v>
      </c>
      <c r="E29" s="151"/>
      <c r="F29" s="151">
        <f>SUM('posebni dio'!D110)</f>
        <v>0</v>
      </c>
      <c r="G29" s="171" t="s">
        <v>144</v>
      </c>
      <c r="H29" s="171" t="s">
        <v>144</v>
      </c>
    </row>
    <row r="30" spans="1:8" s="197" customFormat="1" ht="15.75" customHeight="1" hidden="1">
      <c r="A30" s="183">
        <v>518</v>
      </c>
      <c r="B30" s="172"/>
      <c r="C30" s="197" t="s">
        <v>168</v>
      </c>
      <c r="D30" s="198">
        <f>SUM(D31)</f>
        <v>0</v>
      </c>
      <c r="E30" s="184">
        <v>0</v>
      </c>
      <c r="F30" s="184">
        <f>SUM(F31)</f>
        <v>0</v>
      </c>
      <c r="G30" s="185" t="e">
        <f aca="true" t="shared" si="1" ref="G30:G39">F30/D30*100</f>
        <v>#DIV/0!</v>
      </c>
      <c r="H30" s="193" t="e">
        <f>F30/E30*100</f>
        <v>#DIV/0!</v>
      </c>
    </row>
    <row r="31" spans="1:8" s="197" customFormat="1" ht="29.25" customHeight="1" hidden="1">
      <c r="A31" s="183"/>
      <c r="B31" s="172">
        <v>5181</v>
      </c>
      <c r="C31" s="195" t="s">
        <v>172</v>
      </c>
      <c r="D31" s="188">
        <v>0</v>
      </c>
      <c r="E31" s="189"/>
      <c r="F31" s="189">
        <f>SUM('posebni dio'!D112)</f>
        <v>0</v>
      </c>
      <c r="G31" s="196" t="e">
        <f t="shared" si="1"/>
        <v>#DIV/0!</v>
      </c>
      <c r="H31" s="193"/>
    </row>
    <row r="32" spans="1:8" s="194" customFormat="1" ht="22.5" customHeight="1" hidden="1">
      <c r="A32" s="183">
        <v>53</v>
      </c>
      <c r="B32" s="172"/>
      <c r="C32" s="197" t="s">
        <v>131</v>
      </c>
      <c r="D32" s="184">
        <f aca="true" t="shared" si="2" ref="D32:F33">SUM(D33)</f>
        <v>0</v>
      </c>
      <c r="E32" s="184">
        <f t="shared" si="2"/>
        <v>0</v>
      </c>
      <c r="F32" s="184">
        <f t="shared" si="2"/>
        <v>0</v>
      </c>
      <c r="G32" s="185" t="e">
        <f t="shared" si="1"/>
        <v>#DIV/0!</v>
      </c>
      <c r="H32" s="193" t="s">
        <v>144</v>
      </c>
    </row>
    <row r="33" spans="1:8" s="194" customFormat="1" ht="22.5" customHeight="1" hidden="1">
      <c r="A33" s="183">
        <v>532</v>
      </c>
      <c r="B33" s="183"/>
      <c r="C33" s="197" t="s">
        <v>122</v>
      </c>
      <c r="D33" s="192">
        <f>SUM(D34)</f>
        <v>0</v>
      </c>
      <c r="E33" s="184">
        <v>0</v>
      </c>
      <c r="F33" s="184">
        <f t="shared" si="2"/>
        <v>0</v>
      </c>
      <c r="G33" s="185" t="e">
        <f t="shared" si="1"/>
        <v>#DIV/0!</v>
      </c>
      <c r="H33" s="193" t="s">
        <v>144</v>
      </c>
    </row>
    <row r="34" spans="1:8" s="197" customFormat="1" ht="24.75" customHeight="1" hidden="1">
      <c r="A34" s="172"/>
      <c r="B34" s="172">
        <v>5321</v>
      </c>
      <c r="C34" s="194" t="s">
        <v>122</v>
      </c>
      <c r="D34" s="189">
        <v>0</v>
      </c>
      <c r="E34" s="189"/>
      <c r="F34" s="189">
        <f>SUM('posebni dio'!D120)</f>
        <v>0</v>
      </c>
      <c r="G34" s="196" t="e">
        <f t="shared" si="1"/>
        <v>#DIV/0!</v>
      </c>
      <c r="H34" s="193"/>
    </row>
    <row r="35" spans="1:8" s="194" customFormat="1" ht="24.75" customHeight="1" hidden="1">
      <c r="A35" s="183">
        <v>54</v>
      </c>
      <c r="B35" s="172"/>
      <c r="C35" s="197" t="s">
        <v>82</v>
      </c>
      <c r="D35" s="192">
        <f>D38+D36</f>
        <v>0</v>
      </c>
      <c r="E35" s="192">
        <f>E38+E36</f>
        <v>0</v>
      </c>
      <c r="F35" s="192">
        <f>F38+F36</f>
        <v>0</v>
      </c>
      <c r="G35" s="185" t="e">
        <f t="shared" si="1"/>
        <v>#DIV/0!</v>
      </c>
      <c r="H35" s="193" t="s">
        <v>144</v>
      </c>
    </row>
    <row r="36" spans="1:8" s="197" customFormat="1" ht="29.25" customHeight="1" hidden="1">
      <c r="A36" s="183">
        <v>542</v>
      </c>
      <c r="B36" s="183"/>
      <c r="C36" s="191" t="s">
        <v>118</v>
      </c>
      <c r="D36" s="192">
        <f>SUM(D37)</f>
        <v>0</v>
      </c>
      <c r="E36" s="198">
        <v>0</v>
      </c>
      <c r="F36" s="198">
        <f>SUM(F37)</f>
        <v>0</v>
      </c>
      <c r="G36" s="185" t="e">
        <f t="shared" si="1"/>
        <v>#DIV/0!</v>
      </c>
      <c r="H36" s="193" t="s">
        <v>144</v>
      </c>
    </row>
    <row r="37" spans="1:8" s="194" customFormat="1" ht="33" customHeight="1" hidden="1">
      <c r="A37" s="172"/>
      <c r="B37" s="172">
        <v>5422</v>
      </c>
      <c r="C37" s="195" t="s">
        <v>124</v>
      </c>
      <c r="D37" s="188">
        <v>0</v>
      </c>
      <c r="E37" s="189">
        <v>0</v>
      </c>
      <c r="F37" s="189">
        <f>SUM('posebni dio'!D88)</f>
        <v>0</v>
      </c>
      <c r="G37" s="196" t="e">
        <f t="shared" si="1"/>
        <v>#DIV/0!</v>
      </c>
      <c r="H37" s="193"/>
    </row>
    <row r="38" spans="1:8" s="194" customFormat="1" ht="24.75" customHeight="1" hidden="1">
      <c r="A38" s="183">
        <v>544</v>
      </c>
      <c r="B38" s="183"/>
      <c r="C38" s="191" t="s">
        <v>83</v>
      </c>
      <c r="D38" s="192">
        <f>D39+D40</f>
        <v>0</v>
      </c>
      <c r="E38" s="192">
        <v>0</v>
      </c>
      <c r="F38" s="192">
        <f>F39+F40</f>
        <v>0</v>
      </c>
      <c r="G38" s="185" t="e">
        <f t="shared" si="1"/>
        <v>#DIV/0!</v>
      </c>
      <c r="H38" s="193" t="s">
        <v>144</v>
      </c>
    </row>
    <row r="39" spans="1:8" s="194" customFormat="1" ht="29.25" customHeight="1" hidden="1">
      <c r="A39" s="172"/>
      <c r="B39" s="172">
        <v>5443</v>
      </c>
      <c r="C39" s="195" t="s">
        <v>92</v>
      </c>
      <c r="D39" s="188">
        <v>0</v>
      </c>
      <c r="E39" s="189"/>
      <c r="F39" s="189">
        <f>SUM('posebni dio'!D90)</f>
        <v>0</v>
      </c>
      <c r="G39" s="196" t="e">
        <f t="shared" si="1"/>
        <v>#DIV/0!</v>
      </c>
      <c r="H39" s="193"/>
    </row>
    <row r="40" spans="2:8" ht="20.25" customHeight="1" hidden="1">
      <c r="B40" s="80">
        <v>5446</v>
      </c>
      <c r="C40" s="55" t="s">
        <v>93</v>
      </c>
      <c r="D40" s="54">
        <v>0</v>
      </c>
      <c r="E40" s="151"/>
      <c r="F40" s="151">
        <f>SUM('posebni dio'!D102)</f>
        <v>0</v>
      </c>
      <c r="G40" s="144" t="s">
        <v>144</v>
      </c>
      <c r="H40" s="171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6299212598425197" bottom="0.6299212598425197" header="0.5118110236220472" footer="0.5118110236220472"/>
  <pageSetup horizontalDpi="300" verticalDpi="3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06"/>
  <sheetViews>
    <sheetView zoomScalePageLayoutView="0" workbookViewId="0" topLeftCell="A1">
      <pane ySplit="2" topLeftCell="A3" activePane="bottomLeft" state="frozen"/>
      <selection pane="topLeft" activeCell="I11" sqref="I11"/>
      <selection pane="bottomLeft" activeCell="B131" sqref="B131"/>
    </sheetView>
  </sheetViews>
  <sheetFormatPr defaultColWidth="11.421875" defaultRowHeight="12.75"/>
  <cols>
    <col min="1" max="1" width="7.00390625" style="62" customWidth="1"/>
    <col min="2" max="2" width="49.7109375" style="70" customWidth="1"/>
    <col min="3" max="3" width="13.421875" style="84" customWidth="1"/>
    <col min="4" max="4" width="12.7109375" style="84" customWidth="1"/>
    <col min="5" max="5" width="8.140625" style="83" customWidth="1"/>
    <col min="6" max="6" width="13.7109375" style="55" customWidth="1"/>
    <col min="7" max="7" width="14.00390625" style="55" customWidth="1"/>
    <col min="8" max="8" width="11.421875" style="55" customWidth="1"/>
    <col min="9" max="9" width="10.57421875" style="55" customWidth="1"/>
    <col min="10" max="16384" width="11.421875" style="55" customWidth="1"/>
  </cols>
  <sheetData>
    <row r="1" spans="1:5" ht="28.5" customHeight="1">
      <c r="A1" s="225" t="s">
        <v>66</v>
      </c>
      <c r="B1" s="225"/>
      <c r="C1" s="225"/>
      <c r="D1" s="225"/>
      <c r="E1" s="225"/>
    </row>
    <row r="2" spans="1:6" ht="27.75" customHeight="1">
      <c r="A2" s="228" t="s">
        <v>138</v>
      </c>
      <c r="B2" s="229"/>
      <c r="C2" s="88" t="s">
        <v>182</v>
      </c>
      <c r="D2" s="88" t="s">
        <v>183</v>
      </c>
      <c r="E2" s="65" t="s">
        <v>139</v>
      </c>
      <c r="F2" s="128"/>
    </row>
    <row r="3" spans="1:5" ht="12" customHeight="1">
      <c r="A3" s="226" t="s">
        <v>143</v>
      </c>
      <c r="B3" s="227"/>
      <c r="C3" s="66">
        <v>2</v>
      </c>
      <c r="D3" s="66">
        <v>3</v>
      </c>
      <c r="E3" s="67" t="s">
        <v>142</v>
      </c>
    </row>
    <row r="4" spans="1:13" ht="22.5" customHeight="1">
      <c r="A4" s="61">
        <v>5</v>
      </c>
      <c r="B4" s="48" t="s">
        <v>148</v>
      </c>
      <c r="C4" s="52">
        <f>C6+C77+C92+C104+C116</f>
        <v>78340000</v>
      </c>
      <c r="D4" s="52">
        <f>D6+D77+D92+D104+D116</f>
        <v>10248523.56</v>
      </c>
      <c r="E4" s="174">
        <f>D4/C4*100</f>
        <v>13.082108195047232</v>
      </c>
      <c r="F4" s="52"/>
      <c r="G4" s="52"/>
      <c r="H4" s="52"/>
      <c r="I4" s="53"/>
      <c r="J4" s="52"/>
      <c r="L4" s="54"/>
      <c r="M4" s="54"/>
    </row>
    <row r="5" spans="1:6" ht="12.75" customHeight="1">
      <c r="A5" s="61"/>
      <c r="B5" s="48"/>
      <c r="C5" s="52"/>
      <c r="D5" s="52"/>
      <c r="E5" s="175"/>
      <c r="F5" s="52"/>
    </row>
    <row r="6" spans="1:6" ht="25.5" customHeight="1">
      <c r="A6" s="48">
        <v>5000</v>
      </c>
      <c r="B6" s="48" t="s">
        <v>105</v>
      </c>
      <c r="C6" s="52">
        <f>C8+C61</f>
        <v>78340000</v>
      </c>
      <c r="D6" s="52">
        <f>D8+D61</f>
        <v>10248523.56</v>
      </c>
      <c r="E6" s="174">
        <f>D6/C6*100</f>
        <v>13.082108195047232</v>
      </c>
      <c r="F6" s="52"/>
    </row>
    <row r="7" spans="2:6" ht="12.75" customHeight="1">
      <c r="B7" s="62"/>
      <c r="C7" s="52"/>
      <c r="D7" s="52"/>
      <c r="E7" s="175"/>
      <c r="F7" s="52"/>
    </row>
    <row r="8" spans="1:6" ht="24">
      <c r="A8" s="203" t="s">
        <v>180</v>
      </c>
      <c r="B8" s="48" t="s">
        <v>58</v>
      </c>
      <c r="C8" s="52">
        <f>SUM(C10+C20+C51+C57)</f>
        <v>75280000</v>
      </c>
      <c r="D8" s="52">
        <f>SUM(D10+D20+D51+D57)</f>
        <v>10181887.32</v>
      </c>
      <c r="E8" s="174">
        <f>D8/C8*100</f>
        <v>13.52535510095643</v>
      </c>
      <c r="F8" s="52"/>
    </row>
    <row r="9" spans="1:6" s="53" customFormat="1" ht="12.75" hidden="1">
      <c r="A9" s="111">
        <v>3</v>
      </c>
      <c r="B9" s="109" t="s">
        <v>34</v>
      </c>
      <c r="C9" s="52">
        <f>C10+C20+C51</f>
        <v>75260000</v>
      </c>
      <c r="D9" s="52">
        <f>D10+D20+D51</f>
        <v>10181887.32</v>
      </c>
      <c r="E9" s="174">
        <f>D9/C9*100</f>
        <v>13.528949402072815</v>
      </c>
      <c r="F9" s="52"/>
    </row>
    <row r="10" spans="1:6" s="53" customFormat="1" ht="12.75">
      <c r="A10" s="111">
        <v>31</v>
      </c>
      <c r="B10" s="111" t="s">
        <v>35</v>
      </c>
      <c r="C10" s="52">
        <f>C11+C15+C17</f>
        <v>18100000</v>
      </c>
      <c r="D10" s="52">
        <f>D11+D15+D17</f>
        <v>7136488.23</v>
      </c>
      <c r="E10" s="174">
        <f>D10/C10*100</f>
        <v>39.428111767955805</v>
      </c>
      <c r="F10" s="52"/>
    </row>
    <row r="11" spans="1:6" s="53" customFormat="1" ht="12.75">
      <c r="A11" s="111">
        <v>311</v>
      </c>
      <c r="B11" s="111" t="s">
        <v>79</v>
      </c>
      <c r="C11" s="52">
        <v>15100000</v>
      </c>
      <c r="D11" s="52">
        <f>D12+D13+D14</f>
        <v>5983615.91</v>
      </c>
      <c r="E11" s="174">
        <f>D11/C11*100</f>
        <v>39.62659543046358</v>
      </c>
      <c r="F11" s="52"/>
    </row>
    <row r="12" spans="1:9" ht="12.75" customHeight="1">
      <c r="A12" s="115">
        <v>3111</v>
      </c>
      <c r="B12" s="115" t="s">
        <v>36</v>
      </c>
      <c r="C12" s="54"/>
      <c r="D12" s="54">
        <v>5873319.44</v>
      </c>
      <c r="E12" s="175"/>
      <c r="F12" s="52"/>
      <c r="H12" s="53"/>
      <c r="I12" s="53"/>
    </row>
    <row r="13" spans="1:6" ht="12.75" customHeight="1" hidden="1">
      <c r="A13" s="115">
        <v>3112</v>
      </c>
      <c r="B13" s="115" t="s">
        <v>109</v>
      </c>
      <c r="C13" s="54"/>
      <c r="D13" s="54">
        <v>0</v>
      </c>
      <c r="E13" s="175"/>
      <c r="F13" s="52"/>
    </row>
    <row r="14" spans="1:6" ht="12.75" customHeight="1">
      <c r="A14" s="115">
        <v>3113</v>
      </c>
      <c r="B14" s="115" t="s">
        <v>96</v>
      </c>
      <c r="C14" s="54"/>
      <c r="D14" s="54">
        <v>110296.47</v>
      </c>
      <c r="E14" s="175"/>
      <c r="F14" s="52"/>
    </row>
    <row r="15" spans="1:6" s="53" customFormat="1" ht="12.75">
      <c r="A15" s="111">
        <v>312</v>
      </c>
      <c r="B15" s="111" t="s">
        <v>37</v>
      </c>
      <c r="C15" s="52">
        <v>1000000</v>
      </c>
      <c r="D15" s="52">
        <f>SUM(D16)</f>
        <v>189530</v>
      </c>
      <c r="E15" s="174">
        <f>D15/C15*100</f>
        <v>18.953</v>
      </c>
      <c r="F15" s="52"/>
    </row>
    <row r="16" spans="1:6" ht="13.5" customHeight="1">
      <c r="A16" s="115">
        <v>3121</v>
      </c>
      <c r="B16" s="115" t="s">
        <v>37</v>
      </c>
      <c r="C16" s="54"/>
      <c r="D16" s="54">
        <v>189530</v>
      </c>
      <c r="E16" s="175"/>
      <c r="F16" s="52"/>
    </row>
    <row r="17" spans="1:6" s="53" customFormat="1" ht="13.5" customHeight="1">
      <c r="A17" s="111">
        <v>313</v>
      </c>
      <c r="B17" s="111" t="s">
        <v>38</v>
      </c>
      <c r="C17" s="52">
        <v>2000000</v>
      </c>
      <c r="D17" s="52">
        <f>D18+D19</f>
        <v>963342.32</v>
      </c>
      <c r="E17" s="174">
        <f>D17/C17*100</f>
        <v>48.167116</v>
      </c>
      <c r="F17" s="52"/>
    </row>
    <row r="18" spans="1:6" ht="13.5" customHeight="1">
      <c r="A18" s="115">
        <v>3132</v>
      </c>
      <c r="B18" s="115" t="s">
        <v>86</v>
      </c>
      <c r="C18" s="54"/>
      <c r="D18" s="54">
        <v>963342.32</v>
      </c>
      <c r="E18" s="175"/>
      <c r="F18" s="52"/>
    </row>
    <row r="19" spans="1:6" ht="13.5" customHeight="1" hidden="1">
      <c r="A19" s="115">
        <v>3133</v>
      </c>
      <c r="B19" s="115" t="s">
        <v>90</v>
      </c>
      <c r="C19" s="54"/>
      <c r="D19" s="54">
        <v>0</v>
      </c>
      <c r="E19" s="175"/>
      <c r="F19" s="52"/>
    </row>
    <row r="20" spans="1:6" s="53" customFormat="1" ht="13.5" customHeight="1">
      <c r="A20" s="111">
        <v>32</v>
      </c>
      <c r="B20" s="111" t="s">
        <v>0</v>
      </c>
      <c r="C20" s="52">
        <f>C21+C26+C31+C43+C41</f>
        <v>24010000</v>
      </c>
      <c r="D20" s="52">
        <f>D21+D26+D31+D43+D41</f>
        <v>3015595.24</v>
      </c>
      <c r="E20" s="174">
        <f>D20/C20*100</f>
        <v>12.559746938775513</v>
      </c>
      <c r="F20" s="52"/>
    </row>
    <row r="21" spans="1:6" s="53" customFormat="1" ht="13.5" customHeight="1">
      <c r="A21" s="111">
        <v>321</v>
      </c>
      <c r="B21" s="111" t="s">
        <v>4</v>
      </c>
      <c r="C21" s="52">
        <v>750000</v>
      </c>
      <c r="D21" s="52">
        <f>D22+D23+D24+D25</f>
        <v>251353.6</v>
      </c>
      <c r="E21" s="174">
        <f>D21/C21*100</f>
        <v>33.51381333333334</v>
      </c>
      <c r="F21" s="52"/>
    </row>
    <row r="22" spans="1:6" ht="13.5" customHeight="1">
      <c r="A22" s="115">
        <v>3211</v>
      </c>
      <c r="B22" s="115" t="s">
        <v>39</v>
      </c>
      <c r="C22" s="54"/>
      <c r="D22" s="54">
        <v>13846</v>
      </c>
      <c r="E22" s="175"/>
      <c r="F22" s="52"/>
    </row>
    <row r="23" spans="1:6" ht="13.5" customHeight="1">
      <c r="A23" s="115">
        <v>3212</v>
      </c>
      <c r="B23" s="115" t="s">
        <v>40</v>
      </c>
      <c r="C23" s="54"/>
      <c r="D23" s="54">
        <v>204528</v>
      </c>
      <c r="E23" s="175"/>
      <c r="F23" s="52"/>
    </row>
    <row r="24" spans="1:6" ht="13.5" customHeight="1">
      <c r="A24" s="112" t="s">
        <v>2</v>
      </c>
      <c r="B24" s="115" t="s">
        <v>3</v>
      </c>
      <c r="C24" s="54"/>
      <c r="D24" s="54">
        <v>24453.6</v>
      </c>
      <c r="E24" s="175"/>
      <c r="F24" s="52"/>
    </row>
    <row r="25" spans="1:6" ht="13.5" customHeight="1">
      <c r="A25" s="112">
        <v>3214</v>
      </c>
      <c r="B25" s="115" t="s">
        <v>103</v>
      </c>
      <c r="C25" s="54"/>
      <c r="D25" s="54">
        <v>8526</v>
      </c>
      <c r="E25" s="175"/>
      <c r="F25" s="52"/>
    </row>
    <row r="26" spans="1:6" s="53" customFormat="1" ht="13.5" customHeight="1">
      <c r="A26" s="109">
        <v>322</v>
      </c>
      <c r="B26" s="109" t="s">
        <v>41</v>
      </c>
      <c r="C26" s="52">
        <v>1800000</v>
      </c>
      <c r="D26" s="52">
        <f>SUM(D27:D30)</f>
        <v>826870.76</v>
      </c>
      <c r="E26" s="174">
        <f>D26/C26*100</f>
        <v>45.937264444444445</v>
      </c>
      <c r="F26" s="52"/>
    </row>
    <row r="27" spans="1:6" ht="13.5" customHeight="1">
      <c r="A27" s="112">
        <v>3221</v>
      </c>
      <c r="B27" s="115" t="s">
        <v>42</v>
      </c>
      <c r="C27" s="54"/>
      <c r="D27" s="54">
        <v>140740.74</v>
      </c>
      <c r="E27" s="175"/>
      <c r="F27" s="52"/>
    </row>
    <row r="28" spans="1:6" ht="13.5" customHeight="1">
      <c r="A28" s="112">
        <v>3223</v>
      </c>
      <c r="B28" s="115" t="s">
        <v>43</v>
      </c>
      <c r="C28" s="54"/>
      <c r="D28" s="54">
        <v>670670.76</v>
      </c>
      <c r="E28" s="175"/>
      <c r="F28" s="52"/>
    </row>
    <row r="29" spans="1:6" ht="13.5" customHeight="1">
      <c r="A29" s="112">
        <v>3224</v>
      </c>
      <c r="B29" s="115" t="s">
        <v>151</v>
      </c>
      <c r="C29" s="54"/>
      <c r="D29" s="54">
        <v>15130.26</v>
      </c>
      <c r="E29" s="175"/>
      <c r="F29" s="52"/>
    </row>
    <row r="30" spans="1:6" ht="13.5" customHeight="1">
      <c r="A30" s="112" t="s">
        <v>5</v>
      </c>
      <c r="B30" s="112" t="s">
        <v>6</v>
      </c>
      <c r="C30" s="54"/>
      <c r="D30" s="54">
        <v>329</v>
      </c>
      <c r="E30" s="175"/>
      <c r="F30" s="52"/>
    </row>
    <row r="31" spans="1:6" s="53" customFormat="1" ht="13.5" customHeight="1">
      <c r="A31" s="109">
        <v>323</v>
      </c>
      <c r="B31" s="109" t="s">
        <v>7</v>
      </c>
      <c r="C31" s="52">
        <v>7750000</v>
      </c>
      <c r="D31" s="52">
        <f>SUM(D32:D40)</f>
        <v>1748226.18</v>
      </c>
      <c r="E31" s="174">
        <f>D31/C31*100</f>
        <v>22.557757161290322</v>
      </c>
      <c r="F31" s="52"/>
    </row>
    <row r="32" spans="1:6" ht="13.5" customHeight="1">
      <c r="A32" s="115">
        <v>3231</v>
      </c>
      <c r="B32" s="115" t="s">
        <v>44</v>
      </c>
      <c r="C32" s="54"/>
      <c r="D32" s="54">
        <v>112511.36</v>
      </c>
      <c r="E32" s="175"/>
      <c r="F32" s="52"/>
    </row>
    <row r="33" spans="1:6" ht="13.5" customHeight="1">
      <c r="A33" s="115">
        <v>3232</v>
      </c>
      <c r="B33" s="112" t="s">
        <v>8</v>
      </c>
      <c r="C33" s="54"/>
      <c r="D33" s="54">
        <v>186098.53</v>
      </c>
      <c r="E33" s="175"/>
      <c r="F33" s="52"/>
    </row>
    <row r="34" spans="1:6" ht="13.5" customHeight="1">
      <c r="A34" s="115">
        <v>3233</v>
      </c>
      <c r="B34" s="115" t="s">
        <v>97</v>
      </c>
      <c r="C34" s="54"/>
      <c r="D34" s="54">
        <v>46454.89</v>
      </c>
      <c r="E34" s="175"/>
      <c r="F34" s="52"/>
    </row>
    <row r="35" spans="1:6" ht="13.5" customHeight="1">
      <c r="A35" s="115">
        <v>3234</v>
      </c>
      <c r="B35" s="115" t="s">
        <v>45</v>
      </c>
      <c r="C35" s="54"/>
      <c r="D35" s="54">
        <v>51265.06</v>
      </c>
      <c r="E35" s="175"/>
      <c r="F35" s="52"/>
    </row>
    <row r="36" spans="1:6" ht="13.5" customHeight="1">
      <c r="A36" s="115">
        <v>3235</v>
      </c>
      <c r="B36" s="115" t="s">
        <v>46</v>
      </c>
      <c r="C36" s="54"/>
      <c r="D36" s="54">
        <v>5405.06</v>
      </c>
      <c r="E36" s="175"/>
      <c r="F36" s="52"/>
    </row>
    <row r="37" spans="1:6" ht="13.5" customHeight="1">
      <c r="A37" s="115">
        <v>3236</v>
      </c>
      <c r="B37" s="115" t="s">
        <v>152</v>
      </c>
      <c r="C37" s="54"/>
      <c r="D37" s="54">
        <v>15110</v>
      </c>
      <c r="E37" s="175"/>
      <c r="F37" s="52"/>
    </row>
    <row r="38" spans="1:6" ht="13.5" customHeight="1">
      <c r="A38" s="115">
        <v>3237</v>
      </c>
      <c r="B38" s="112" t="s">
        <v>9</v>
      </c>
      <c r="C38" s="54"/>
      <c r="D38" s="54">
        <v>941354.48</v>
      </c>
      <c r="E38" s="175"/>
      <c r="F38" s="52"/>
    </row>
    <row r="39" spans="1:6" ht="13.5" customHeight="1">
      <c r="A39" s="115">
        <v>3238</v>
      </c>
      <c r="B39" s="112" t="s">
        <v>10</v>
      </c>
      <c r="C39" s="54"/>
      <c r="D39" s="54">
        <v>52128</v>
      </c>
      <c r="E39" s="175"/>
      <c r="F39" s="52"/>
    </row>
    <row r="40" spans="1:6" ht="13.5" customHeight="1">
      <c r="A40" s="115">
        <v>3239</v>
      </c>
      <c r="B40" s="112" t="s">
        <v>47</v>
      </c>
      <c r="C40" s="54"/>
      <c r="D40" s="54">
        <v>337898.8</v>
      </c>
      <c r="E40" s="175"/>
      <c r="F40" s="52"/>
    </row>
    <row r="41" spans="1:6" ht="13.5" customHeight="1">
      <c r="A41" s="111">
        <v>324</v>
      </c>
      <c r="B41" s="111" t="s">
        <v>153</v>
      </c>
      <c r="C41" s="52">
        <v>30000</v>
      </c>
      <c r="D41" s="52">
        <f>D42</f>
        <v>0</v>
      </c>
      <c r="E41" s="176">
        <f>D41/C41*100</f>
        <v>0</v>
      </c>
      <c r="F41" s="52"/>
    </row>
    <row r="42" spans="1:6" ht="13.5" customHeight="1" hidden="1">
      <c r="A42" s="115">
        <v>3241</v>
      </c>
      <c r="B42" s="115" t="s">
        <v>153</v>
      </c>
      <c r="C42" s="54"/>
      <c r="D42" s="54">
        <v>0</v>
      </c>
      <c r="E42" s="177"/>
      <c r="F42" s="52"/>
    </row>
    <row r="43" spans="1:6" s="53" customFormat="1" ht="13.5" customHeight="1">
      <c r="A43" s="111">
        <v>329</v>
      </c>
      <c r="B43" s="111" t="s">
        <v>49</v>
      </c>
      <c r="C43" s="52">
        <v>13680000</v>
      </c>
      <c r="D43" s="52">
        <f>SUM(D44:D50)</f>
        <v>189144.7</v>
      </c>
      <c r="E43" s="174">
        <f>D43/C43*100</f>
        <v>1.3826366959064327</v>
      </c>
      <c r="F43" s="52"/>
    </row>
    <row r="44" spans="1:6" ht="13.5" customHeight="1">
      <c r="A44" s="115">
        <v>3291</v>
      </c>
      <c r="B44" s="115" t="s">
        <v>111</v>
      </c>
      <c r="C44" s="54"/>
      <c r="D44" s="54">
        <v>9188.04</v>
      </c>
      <c r="E44" s="175"/>
      <c r="F44" s="52"/>
    </row>
    <row r="45" spans="1:6" ht="13.5" customHeight="1">
      <c r="A45" s="115">
        <v>3292</v>
      </c>
      <c r="B45" s="115" t="s">
        <v>50</v>
      </c>
      <c r="C45" s="54"/>
      <c r="D45" s="54">
        <v>9663.44</v>
      </c>
      <c r="E45" s="175"/>
      <c r="F45" s="52"/>
    </row>
    <row r="46" spans="1:6" ht="13.5" customHeight="1">
      <c r="A46" s="115">
        <v>3293</v>
      </c>
      <c r="B46" s="115" t="s">
        <v>51</v>
      </c>
      <c r="C46" s="54"/>
      <c r="D46" s="54">
        <v>6530.96</v>
      </c>
      <c r="E46" s="175"/>
      <c r="F46" s="52"/>
    </row>
    <row r="47" spans="1:6" ht="13.5" customHeight="1">
      <c r="A47" s="115">
        <v>3294</v>
      </c>
      <c r="B47" s="115" t="s">
        <v>174</v>
      </c>
      <c r="C47" s="54"/>
      <c r="D47" s="54">
        <v>200</v>
      </c>
      <c r="E47" s="175"/>
      <c r="F47" s="52"/>
    </row>
    <row r="48" spans="1:6" ht="13.5" customHeight="1">
      <c r="A48" s="115">
        <v>3295</v>
      </c>
      <c r="B48" s="115" t="s">
        <v>98</v>
      </c>
      <c r="C48" s="54"/>
      <c r="D48" s="54">
        <v>21299.28</v>
      </c>
      <c r="E48" s="175"/>
      <c r="F48" s="52"/>
    </row>
    <row r="49" spans="1:6" ht="13.5" customHeight="1">
      <c r="A49" s="115">
        <v>3296</v>
      </c>
      <c r="B49" s="115" t="s">
        <v>154</v>
      </c>
      <c r="C49" s="54"/>
      <c r="D49" s="54">
        <v>123040.5</v>
      </c>
      <c r="E49" s="175"/>
      <c r="F49" s="52"/>
    </row>
    <row r="50" spans="1:6" ht="13.5" customHeight="1">
      <c r="A50" s="115">
        <v>3299</v>
      </c>
      <c r="B50" s="115" t="s">
        <v>49</v>
      </c>
      <c r="C50" s="54"/>
      <c r="D50" s="54">
        <v>19222.48</v>
      </c>
      <c r="E50" s="175"/>
      <c r="F50" s="52"/>
    </row>
    <row r="51" spans="1:6" s="53" customFormat="1" ht="13.5" customHeight="1">
      <c r="A51" s="111">
        <v>34</v>
      </c>
      <c r="B51" s="111" t="s">
        <v>11</v>
      </c>
      <c r="C51" s="52">
        <f>C52</f>
        <v>33150000</v>
      </c>
      <c r="D51" s="52">
        <f>D52</f>
        <v>29803.850000000002</v>
      </c>
      <c r="E51" s="174">
        <f>D51/C51*100</f>
        <v>0.08990603318250377</v>
      </c>
      <c r="F51" s="52"/>
    </row>
    <row r="52" spans="1:6" s="53" customFormat="1" ht="13.5" customHeight="1">
      <c r="A52" s="111">
        <v>343</v>
      </c>
      <c r="B52" s="111" t="s">
        <v>54</v>
      </c>
      <c r="C52" s="52">
        <v>33150000</v>
      </c>
      <c r="D52" s="52">
        <f>SUM(D53:D56)</f>
        <v>29803.850000000002</v>
      </c>
      <c r="E52" s="174">
        <f>D52/C52*100</f>
        <v>0.08990603318250377</v>
      </c>
      <c r="F52" s="52"/>
    </row>
    <row r="53" spans="1:6" ht="13.5" customHeight="1">
      <c r="A53" s="62">
        <v>3431</v>
      </c>
      <c r="B53" s="115" t="s">
        <v>55</v>
      </c>
      <c r="C53" s="54"/>
      <c r="D53" s="54">
        <v>29779.7</v>
      </c>
      <c r="E53" s="175"/>
      <c r="F53" s="52"/>
    </row>
    <row r="54" spans="1:6" ht="13.5" customHeight="1" hidden="1">
      <c r="A54" s="62">
        <v>3432</v>
      </c>
      <c r="B54" s="115" t="s">
        <v>81</v>
      </c>
      <c r="C54" s="54"/>
      <c r="D54" s="54">
        <v>0</v>
      </c>
      <c r="E54" s="175"/>
      <c r="F54" s="52"/>
    </row>
    <row r="55" spans="1:6" ht="13.5" customHeight="1">
      <c r="A55" s="62">
        <v>3433</v>
      </c>
      <c r="B55" s="115" t="s">
        <v>56</v>
      </c>
      <c r="C55" s="54"/>
      <c r="D55" s="54">
        <v>24.15</v>
      </c>
      <c r="E55" s="175"/>
      <c r="F55" s="52"/>
    </row>
    <row r="56" spans="1:6" ht="13.5" customHeight="1" hidden="1">
      <c r="A56" s="62">
        <v>3434</v>
      </c>
      <c r="B56" s="115" t="s">
        <v>78</v>
      </c>
      <c r="C56" s="54"/>
      <c r="D56" s="54">
        <v>0</v>
      </c>
      <c r="E56" s="175"/>
      <c r="F56" s="52"/>
    </row>
    <row r="57" spans="1:6" s="53" customFormat="1" ht="13.5" customHeight="1">
      <c r="A57" s="48">
        <v>38</v>
      </c>
      <c r="B57" s="111" t="s">
        <v>99</v>
      </c>
      <c r="C57" s="52">
        <f>SUM(C58)</f>
        <v>20000</v>
      </c>
      <c r="D57" s="52">
        <f>SUM(D58)</f>
        <v>0</v>
      </c>
      <c r="E57" s="174">
        <f>D57/C57*100</f>
        <v>0</v>
      </c>
      <c r="F57" s="52"/>
    </row>
    <row r="58" spans="1:6" s="53" customFormat="1" ht="13.5" customHeight="1">
      <c r="A58" s="48">
        <v>383</v>
      </c>
      <c r="B58" s="111" t="s">
        <v>100</v>
      </c>
      <c r="C58" s="52">
        <v>20000</v>
      </c>
      <c r="D58" s="52">
        <f>SUM(D59)</f>
        <v>0</v>
      </c>
      <c r="E58" s="174">
        <f>D58/C58*100</f>
        <v>0</v>
      </c>
      <c r="F58" s="52"/>
    </row>
    <row r="59" spans="1:6" ht="13.5" customHeight="1" hidden="1">
      <c r="A59" s="62">
        <v>3834</v>
      </c>
      <c r="B59" s="115" t="s">
        <v>130</v>
      </c>
      <c r="C59" s="54"/>
      <c r="D59" s="54">
        <v>0</v>
      </c>
      <c r="E59" s="178" t="e">
        <f>D59/C59*100</f>
        <v>#DIV/0!</v>
      </c>
      <c r="F59" s="52"/>
    </row>
    <row r="60" spans="1:6" ht="12.75" customHeight="1">
      <c r="A60" s="112"/>
      <c r="B60" s="112"/>
      <c r="C60" s="54"/>
      <c r="D60" s="54"/>
      <c r="E60" s="175"/>
      <c r="F60" s="52"/>
    </row>
    <row r="61" spans="1:6" ht="13.5" customHeight="1">
      <c r="A61" s="204" t="s">
        <v>179</v>
      </c>
      <c r="B61" s="111" t="s">
        <v>59</v>
      </c>
      <c r="C61" s="52">
        <f>SUM(C63+C66)</f>
        <v>3060000</v>
      </c>
      <c r="D61" s="52">
        <f>SUM(D63+D66)</f>
        <v>66636.23999999999</v>
      </c>
      <c r="E61" s="174">
        <f>D61/C61*100</f>
        <v>2.177654901960784</v>
      </c>
      <c r="F61" s="52"/>
    </row>
    <row r="62" spans="1:6" s="53" customFormat="1" ht="13.5" customHeight="1" hidden="1">
      <c r="A62" s="111">
        <v>4</v>
      </c>
      <c r="B62" s="109" t="s">
        <v>52</v>
      </c>
      <c r="C62" s="52">
        <f>C66+C63</f>
        <v>3060000</v>
      </c>
      <c r="D62" s="52">
        <f>D66</f>
        <v>66636.23999999999</v>
      </c>
      <c r="E62" s="174">
        <f>D62/C62*100</f>
        <v>2.177654901960784</v>
      </c>
      <c r="F62" s="52"/>
    </row>
    <row r="63" spans="1:6" s="53" customFormat="1" ht="13.5" customHeight="1">
      <c r="A63" s="111">
        <v>41</v>
      </c>
      <c r="B63" s="111" t="s">
        <v>127</v>
      </c>
      <c r="C63" s="52">
        <f>SUM(C64)</f>
        <v>50000</v>
      </c>
      <c r="D63" s="52">
        <f>SUM(D64)</f>
        <v>0</v>
      </c>
      <c r="E63" s="174">
        <f>D63/C63*100</f>
        <v>0</v>
      </c>
      <c r="F63" s="52"/>
    </row>
    <row r="64" spans="1:6" s="53" customFormat="1" ht="13.5" customHeight="1">
      <c r="A64" s="111">
        <v>412</v>
      </c>
      <c r="B64" s="111" t="s">
        <v>128</v>
      </c>
      <c r="C64" s="52">
        <v>50000</v>
      </c>
      <c r="D64" s="52">
        <f>SUM(D65)</f>
        <v>0</v>
      </c>
      <c r="E64" s="174">
        <f>D64/C64*100</f>
        <v>0</v>
      </c>
      <c r="F64" s="52"/>
    </row>
    <row r="65" spans="1:6" ht="13.5" customHeight="1">
      <c r="A65" s="115">
        <v>4123</v>
      </c>
      <c r="B65" s="115" t="s">
        <v>129</v>
      </c>
      <c r="C65" s="54"/>
      <c r="D65" s="54">
        <v>0</v>
      </c>
      <c r="E65" s="175"/>
      <c r="F65" s="54"/>
    </row>
    <row r="66" spans="1:6" s="53" customFormat="1" ht="13.5" customHeight="1">
      <c r="A66" s="61">
        <v>42</v>
      </c>
      <c r="B66" s="109" t="s">
        <v>12</v>
      </c>
      <c r="C66" s="52">
        <f>SUM(C74+C67)</f>
        <v>3010000</v>
      </c>
      <c r="D66" s="52">
        <f>SUM(D74+D67+D72)</f>
        <v>66636.23999999999</v>
      </c>
      <c r="E66" s="174">
        <f>D66/C66*100</f>
        <v>2.213828571428571</v>
      </c>
      <c r="F66" s="52"/>
    </row>
    <row r="67" spans="1:6" s="53" customFormat="1" ht="13.5" customHeight="1">
      <c r="A67" s="61">
        <v>422</v>
      </c>
      <c r="B67" s="111" t="s">
        <v>15</v>
      </c>
      <c r="C67" s="52">
        <v>1710000</v>
      </c>
      <c r="D67" s="52">
        <f>SUM(D68:D71)</f>
        <v>66636.23999999999</v>
      </c>
      <c r="E67" s="174">
        <f>D67/C67*100</f>
        <v>3.896856140350877</v>
      </c>
      <c r="F67" s="52"/>
    </row>
    <row r="68" spans="1:6" ht="13.5" customHeight="1">
      <c r="A68" s="63" t="s">
        <v>13</v>
      </c>
      <c r="B68" s="179" t="s">
        <v>14</v>
      </c>
      <c r="C68" s="54"/>
      <c r="D68" s="54">
        <v>57309.24</v>
      </c>
      <c r="E68" s="175"/>
      <c r="F68" s="52"/>
    </row>
    <row r="69" spans="1:6" ht="13.5" customHeight="1">
      <c r="A69" s="63">
        <v>4222</v>
      </c>
      <c r="B69" s="180" t="s">
        <v>155</v>
      </c>
      <c r="C69" s="54"/>
      <c r="D69" s="54">
        <v>17</v>
      </c>
      <c r="E69" s="175"/>
      <c r="F69" s="52"/>
    </row>
    <row r="70" spans="1:6" ht="13.5" customHeight="1">
      <c r="A70" s="63">
        <v>4223</v>
      </c>
      <c r="B70" s="180" t="s">
        <v>101</v>
      </c>
      <c r="C70" s="54"/>
      <c r="D70" s="54">
        <v>0</v>
      </c>
      <c r="E70" s="175"/>
      <c r="F70" s="52"/>
    </row>
    <row r="71" spans="1:6" ht="13.5" customHeight="1">
      <c r="A71" s="63">
        <v>4227</v>
      </c>
      <c r="B71" s="180" t="s">
        <v>156</v>
      </c>
      <c r="C71" s="54"/>
      <c r="D71" s="54">
        <v>9310</v>
      </c>
      <c r="E71" s="175"/>
      <c r="F71" s="52"/>
    </row>
    <row r="72" spans="1:6" s="53" customFormat="1" ht="13.5" customHeight="1" hidden="1">
      <c r="A72" s="61">
        <v>423</v>
      </c>
      <c r="B72" s="181" t="s">
        <v>166</v>
      </c>
      <c r="C72" s="52">
        <v>0</v>
      </c>
      <c r="D72" s="52">
        <f>SUM(D73)</f>
        <v>0</v>
      </c>
      <c r="E72" s="174" t="e">
        <f>D72/C72*100</f>
        <v>#DIV/0!</v>
      </c>
      <c r="F72" s="52"/>
    </row>
    <row r="73" spans="1:6" s="53" customFormat="1" ht="13.5" customHeight="1" hidden="1">
      <c r="A73" s="63">
        <v>4231</v>
      </c>
      <c r="B73" s="180" t="s">
        <v>167</v>
      </c>
      <c r="C73" s="54"/>
      <c r="D73" s="54"/>
      <c r="E73" s="175"/>
      <c r="F73" s="52"/>
    </row>
    <row r="74" spans="1:6" ht="13.5" customHeight="1">
      <c r="A74" s="61">
        <v>426</v>
      </c>
      <c r="B74" s="181" t="s">
        <v>157</v>
      </c>
      <c r="C74" s="52">
        <v>1300000</v>
      </c>
      <c r="D74" s="52">
        <f>SUM(D75)</f>
        <v>0</v>
      </c>
      <c r="E74" s="174">
        <f>D74/C74*100</f>
        <v>0</v>
      </c>
      <c r="F74" s="54"/>
    </row>
    <row r="75" spans="1:6" ht="12.75" customHeight="1">
      <c r="A75" s="63">
        <v>4262</v>
      </c>
      <c r="B75" s="180" t="s">
        <v>102</v>
      </c>
      <c r="C75" s="54"/>
      <c r="D75" s="54">
        <v>0</v>
      </c>
      <c r="E75" s="175"/>
      <c r="F75" s="52"/>
    </row>
    <row r="76" spans="1:6" ht="13.5" customHeight="1">
      <c r="A76" s="112"/>
      <c r="B76" s="115"/>
      <c r="C76" s="54"/>
      <c r="D76" s="54"/>
      <c r="E76" s="175"/>
      <c r="F76" s="52"/>
    </row>
    <row r="77" spans="1:6" ht="12.75" customHeight="1" hidden="1">
      <c r="A77" s="109">
        <v>101</v>
      </c>
      <c r="B77" s="111" t="s">
        <v>60</v>
      </c>
      <c r="C77" s="52">
        <f>C79</f>
        <v>0</v>
      </c>
      <c r="D77" s="52">
        <f>D79</f>
        <v>0</v>
      </c>
      <c r="E77" s="174" t="e">
        <f aca="true" t="shared" si="0" ref="E77:E102">D77/C77*100</f>
        <v>#DIV/0!</v>
      </c>
      <c r="F77" s="52"/>
    </row>
    <row r="78" spans="1:6" ht="12" customHeight="1" hidden="1">
      <c r="A78" s="109"/>
      <c r="B78" s="111"/>
      <c r="C78" s="54"/>
      <c r="D78" s="54"/>
      <c r="E78" s="175"/>
      <c r="F78" s="52"/>
    </row>
    <row r="79" spans="1:6" s="53" customFormat="1" ht="13.5" customHeight="1" hidden="1">
      <c r="A79" s="111" t="s">
        <v>72</v>
      </c>
      <c r="B79" s="48" t="s">
        <v>61</v>
      </c>
      <c r="C79" s="52">
        <f>C81+C86</f>
        <v>0</v>
      </c>
      <c r="D79" s="52">
        <f>D81+D86</f>
        <v>0</v>
      </c>
      <c r="E79" s="174" t="e">
        <f t="shared" si="0"/>
        <v>#DIV/0!</v>
      </c>
      <c r="F79" s="52"/>
    </row>
    <row r="80" spans="1:6" s="53" customFormat="1" ht="13.5" customHeight="1" hidden="1">
      <c r="A80" s="111">
        <v>3</v>
      </c>
      <c r="B80" s="109" t="s">
        <v>34</v>
      </c>
      <c r="C80" s="52">
        <f>C81</f>
        <v>0</v>
      </c>
      <c r="D80" s="52">
        <f>D81</f>
        <v>0</v>
      </c>
      <c r="E80" s="174" t="e">
        <f t="shared" si="0"/>
        <v>#DIV/0!</v>
      </c>
      <c r="F80" s="52"/>
    </row>
    <row r="81" spans="1:6" s="53" customFormat="1" ht="13.5" customHeight="1" hidden="1">
      <c r="A81" s="111">
        <v>34</v>
      </c>
      <c r="B81" s="111" t="s">
        <v>11</v>
      </c>
      <c r="C81" s="52">
        <f>C82</f>
        <v>0</v>
      </c>
      <c r="D81" s="52">
        <f>D82</f>
        <v>0</v>
      </c>
      <c r="E81" s="174" t="e">
        <f t="shared" si="0"/>
        <v>#DIV/0!</v>
      </c>
      <c r="F81" s="52"/>
    </row>
    <row r="82" spans="1:6" ht="12.75" customHeight="1" hidden="1">
      <c r="A82" s="111">
        <v>342</v>
      </c>
      <c r="B82" s="109" t="s">
        <v>91</v>
      </c>
      <c r="C82" s="52">
        <v>0</v>
      </c>
      <c r="D82" s="52">
        <f>SUM(D83+D84)</f>
        <v>0</v>
      </c>
      <c r="E82" s="174" t="e">
        <f t="shared" si="0"/>
        <v>#DIV/0!</v>
      </c>
      <c r="F82" s="52"/>
    </row>
    <row r="83" spans="1:6" ht="27" customHeight="1" hidden="1">
      <c r="A83" s="115">
        <v>3422</v>
      </c>
      <c r="B83" s="115" t="s">
        <v>110</v>
      </c>
      <c r="C83" s="54"/>
      <c r="D83" s="54">
        <v>0</v>
      </c>
      <c r="E83" s="175"/>
      <c r="F83" s="52"/>
    </row>
    <row r="84" spans="1:6" s="53" customFormat="1" ht="24.75" customHeight="1" hidden="1">
      <c r="A84" s="112" t="s">
        <v>48</v>
      </c>
      <c r="B84" s="112" t="s">
        <v>80</v>
      </c>
      <c r="C84" s="54"/>
      <c r="D84" s="54">
        <v>0</v>
      </c>
      <c r="E84" s="175"/>
      <c r="F84" s="52"/>
    </row>
    <row r="85" spans="1:6" s="53" customFormat="1" ht="26.25" customHeight="1" hidden="1">
      <c r="A85" s="109">
        <v>5</v>
      </c>
      <c r="B85" s="61" t="s">
        <v>18</v>
      </c>
      <c r="C85" s="52">
        <f>C86</f>
        <v>0</v>
      </c>
      <c r="D85" s="52">
        <f>D86</f>
        <v>0</v>
      </c>
      <c r="E85" s="174" t="e">
        <f t="shared" si="0"/>
        <v>#DIV/0!</v>
      </c>
      <c r="F85" s="52"/>
    </row>
    <row r="86" spans="1:6" s="53" customFormat="1" ht="12.75" customHeight="1" hidden="1">
      <c r="A86" s="109">
        <v>54</v>
      </c>
      <c r="B86" s="53" t="s">
        <v>82</v>
      </c>
      <c r="C86" s="52">
        <f>C89+C87</f>
        <v>0</v>
      </c>
      <c r="D86" s="52">
        <f>D89+D87</f>
        <v>0</v>
      </c>
      <c r="E86" s="174" t="e">
        <f t="shared" si="0"/>
        <v>#DIV/0!</v>
      </c>
      <c r="F86" s="52"/>
    </row>
    <row r="87" spans="1:6" ht="24" customHeight="1" hidden="1">
      <c r="A87" s="109">
        <v>542</v>
      </c>
      <c r="B87" s="53" t="s">
        <v>147</v>
      </c>
      <c r="C87" s="52">
        <v>0</v>
      </c>
      <c r="D87" s="52">
        <f>SUM(D88)</f>
        <v>0</v>
      </c>
      <c r="E87" s="176" t="s">
        <v>144</v>
      </c>
      <c r="F87" s="54"/>
    </row>
    <row r="88" spans="1:6" s="53" customFormat="1" ht="24" customHeight="1" hidden="1">
      <c r="A88" s="112">
        <v>5422</v>
      </c>
      <c r="B88" s="55" t="s">
        <v>124</v>
      </c>
      <c r="C88" s="54"/>
      <c r="D88" s="54">
        <v>0</v>
      </c>
      <c r="E88" s="175"/>
      <c r="F88" s="52"/>
    </row>
    <row r="89" spans="1:6" ht="24" customHeight="1" hidden="1">
      <c r="A89" s="109">
        <v>544</v>
      </c>
      <c r="B89" s="48" t="s">
        <v>83</v>
      </c>
      <c r="C89" s="52">
        <v>0</v>
      </c>
      <c r="D89" s="52">
        <f>SUM(D90:D90)</f>
        <v>0</v>
      </c>
      <c r="E89" s="174" t="e">
        <f t="shared" si="0"/>
        <v>#DIV/0!</v>
      </c>
      <c r="F89" s="52"/>
    </row>
    <row r="90" spans="1:6" ht="24" customHeight="1" hidden="1">
      <c r="A90" s="62">
        <v>5443</v>
      </c>
      <c r="B90" s="55" t="s">
        <v>92</v>
      </c>
      <c r="C90" s="54"/>
      <c r="D90" s="54">
        <v>0</v>
      </c>
      <c r="E90" s="178" t="e">
        <f t="shared" si="0"/>
        <v>#DIV/0!</v>
      </c>
      <c r="F90" s="52"/>
    </row>
    <row r="91" spans="1:6" ht="12" customHeight="1" hidden="1">
      <c r="A91" s="112"/>
      <c r="B91" s="112"/>
      <c r="C91" s="54"/>
      <c r="D91" s="54"/>
      <c r="E91" s="175"/>
      <c r="F91" s="52"/>
    </row>
    <row r="92" spans="1:6" ht="18.75" customHeight="1" hidden="1">
      <c r="A92" s="109">
        <v>102</v>
      </c>
      <c r="B92" s="111" t="s">
        <v>63</v>
      </c>
      <c r="C92" s="52">
        <f>C94</f>
        <v>0</v>
      </c>
      <c r="D92" s="52">
        <f>D94</f>
        <v>0</v>
      </c>
      <c r="E92" s="174" t="e">
        <f t="shared" si="0"/>
        <v>#DIV/0!</v>
      </c>
      <c r="F92" s="52"/>
    </row>
    <row r="93" spans="1:6" ht="24" customHeight="1" hidden="1">
      <c r="A93" s="112"/>
      <c r="B93" s="112"/>
      <c r="C93" s="54"/>
      <c r="D93" s="54"/>
      <c r="E93" s="175"/>
      <c r="F93" s="52"/>
    </row>
    <row r="94" spans="1:6" s="53" customFormat="1" ht="13.5" customHeight="1" hidden="1">
      <c r="A94" s="111" t="s">
        <v>62</v>
      </c>
      <c r="B94" s="48" t="s">
        <v>64</v>
      </c>
      <c r="C94" s="52">
        <f>C96+C100</f>
        <v>0</v>
      </c>
      <c r="D94" s="52">
        <f>D96+D100</f>
        <v>0</v>
      </c>
      <c r="E94" s="174" t="e">
        <f t="shared" si="0"/>
        <v>#DIV/0!</v>
      </c>
      <c r="F94" s="52"/>
    </row>
    <row r="95" spans="1:6" s="53" customFormat="1" ht="13.5" customHeight="1" hidden="1">
      <c r="A95" s="111">
        <v>3</v>
      </c>
      <c r="B95" s="109" t="s">
        <v>34</v>
      </c>
      <c r="C95" s="52">
        <f aca="true" t="shared" si="1" ref="C95:D97">C96</f>
        <v>0</v>
      </c>
      <c r="D95" s="52">
        <f t="shared" si="1"/>
        <v>0</v>
      </c>
      <c r="E95" s="174" t="e">
        <f t="shared" si="0"/>
        <v>#DIV/0!</v>
      </c>
      <c r="F95" s="52"/>
    </row>
    <row r="96" spans="1:6" s="53" customFormat="1" ht="13.5" customHeight="1" hidden="1">
      <c r="A96" s="111">
        <v>34</v>
      </c>
      <c r="B96" s="111" t="s">
        <v>11</v>
      </c>
      <c r="C96" s="52">
        <f t="shared" si="1"/>
        <v>0</v>
      </c>
      <c r="D96" s="52">
        <f t="shared" si="1"/>
        <v>0</v>
      </c>
      <c r="E96" s="174" t="e">
        <f t="shared" si="0"/>
        <v>#DIV/0!</v>
      </c>
      <c r="F96" s="52"/>
    </row>
    <row r="97" spans="1:6" ht="12.75" customHeight="1" hidden="1">
      <c r="A97" s="111">
        <v>342</v>
      </c>
      <c r="B97" s="109" t="s">
        <v>91</v>
      </c>
      <c r="C97" s="52">
        <v>0</v>
      </c>
      <c r="D97" s="52">
        <f t="shared" si="1"/>
        <v>0</v>
      </c>
      <c r="E97" s="174" t="e">
        <f t="shared" si="0"/>
        <v>#DIV/0!</v>
      </c>
      <c r="F97" s="52"/>
    </row>
    <row r="98" spans="1:6" s="53" customFormat="1" ht="24" customHeight="1" hidden="1">
      <c r="A98" s="112" t="s">
        <v>48</v>
      </c>
      <c r="B98" s="112" t="s">
        <v>80</v>
      </c>
      <c r="C98" s="54"/>
      <c r="D98" s="54">
        <v>0</v>
      </c>
      <c r="E98" s="178" t="e">
        <f t="shared" si="0"/>
        <v>#DIV/0!</v>
      </c>
      <c r="F98" s="52"/>
    </row>
    <row r="99" spans="1:6" s="53" customFormat="1" ht="13.5" customHeight="1" hidden="1">
      <c r="A99" s="111">
        <v>5</v>
      </c>
      <c r="B99" s="61" t="s">
        <v>18</v>
      </c>
      <c r="C99" s="52">
        <f aca="true" t="shared" si="2" ref="C99:D101">C100</f>
        <v>0</v>
      </c>
      <c r="D99" s="52">
        <f t="shared" si="2"/>
        <v>0</v>
      </c>
      <c r="E99" s="175" t="e">
        <f t="shared" si="0"/>
        <v>#DIV/0!</v>
      </c>
      <c r="F99" s="52"/>
    </row>
    <row r="100" spans="1:6" s="53" customFormat="1" ht="24" customHeight="1" hidden="1">
      <c r="A100" s="109">
        <v>54</v>
      </c>
      <c r="B100" s="53" t="s">
        <v>82</v>
      </c>
      <c r="C100" s="52">
        <f t="shared" si="2"/>
        <v>0</v>
      </c>
      <c r="D100" s="52">
        <f t="shared" si="2"/>
        <v>0</v>
      </c>
      <c r="E100" s="174" t="e">
        <f t="shared" si="0"/>
        <v>#DIV/0!</v>
      </c>
      <c r="F100" s="52"/>
    </row>
    <row r="101" spans="1:6" ht="25.5" customHeight="1" hidden="1">
      <c r="A101" s="109">
        <v>544</v>
      </c>
      <c r="B101" s="48" t="s">
        <v>83</v>
      </c>
      <c r="C101" s="52">
        <v>0</v>
      </c>
      <c r="D101" s="52">
        <f t="shared" si="2"/>
        <v>0</v>
      </c>
      <c r="E101" s="174" t="e">
        <f t="shared" si="0"/>
        <v>#DIV/0!</v>
      </c>
      <c r="F101" s="52"/>
    </row>
    <row r="102" spans="1:6" ht="27.75" customHeight="1" hidden="1">
      <c r="A102" s="62">
        <v>5446</v>
      </c>
      <c r="B102" s="55" t="s">
        <v>93</v>
      </c>
      <c r="C102" s="54">
        <v>21427240</v>
      </c>
      <c r="D102" s="54">
        <v>0</v>
      </c>
      <c r="E102" s="178">
        <f t="shared" si="0"/>
        <v>0</v>
      </c>
      <c r="F102" s="52"/>
    </row>
    <row r="103" spans="1:6" ht="19.5" customHeight="1" hidden="1">
      <c r="A103" s="112"/>
      <c r="B103" s="112"/>
      <c r="C103" s="55"/>
      <c r="D103" s="55"/>
      <c r="E103" s="175"/>
      <c r="F103" s="52"/>
    </row>
    <row r="104" spans="1:6" ht="12.75" customHeight="1" hidden="1">
      <c r="A104" s="109">
        <v>5003</v>
      </c>
      <c r="B104" s="48" t="s">
        <v>73</v>
      </c>
      <c r="C104" s="52">
        <f>C106</f>
        <v>0</v>
      </c>
      <c r="D104" s="52">
        <f>D106</f>
        <v>0</v>
      </c>
      <c r="E104" s="174" t="e">
        <f>D104/C104*100</f>
        <v>#DIV/0!</v>
      </c>
      <c r="F104" s="52"/>
    </row>
    <row r="105" spans="1:6" ht="12" customHeight="1" hidden="1">
      <c r="A105" s="109"/>
      <c r="B105" s="48"/>
      <c r="C105" s="52"/>
      <c r="D105" s="52"/>
      <c r="E105" s="176"/>
      <c r="F105" s="52"/>
    </row>
    <row r="106" spans="1:6" s="53" customFormat="1" ht="13.5" customHeight="1" hidden="1">
      <c r="A106" s="203" t="s">
        <v>181</v>
      </c>
      <c r="B106" s="48" t="s">
        <v>73</v>
      </c>
      <c r="C106" s="52">
        <f>C107</f>
        <v>0</v>
      </c>
      <c r="D106" s="52">
        <f>D107</f>
        <v>0</v>
      </c>
      <c r="E106" s="174" t="e">
        <f aca="true" t="shared" si="3" ref="E106:E111">D106/C106*100</f>
        <v>#DIV/0!</v>
      </c>
      <c r="F106" s="52"/>
    </row>
    <row r="107" spans="1:6" s="53" customFormat="1" ht="25.5" customHeight="1" hidden="1">
      <c r="A107" s="111">
        <v>5</v>
      </c>
      <c r="B107" s="61" t="s">
        <v>18</v>
      </c>
      <c r="C107" s="52">
        <f>C108</f>
        <v>0</v>
      </c>
      <c r="D107" s="52">
        <f>D108</f>
        <v>0</v>
      </c>
      <c r="E107" s="176" t="e">
        <f t="shared" si="3"/>
        <v>#DIV/0!</v>
      </c>
      <c r="F107" s="89"/>
    </row>
    <row r="108" spans="1:6" s="53" customFormat="1" ht="13.5" customHeight="1" hidden="1">
      <c r="A108" s="109">
        <v>51</v>
      </c>
      <c r="B108" s="48" t="s">
        <v>176</v>
      </c>
      <c r="C108" s="146">
        <f>SUM(C109+C111)</f>
        <v>0</v>
      </c>
      <c r="D108" s="52">
        <f>SUM(D110+D112)</f>
        <v>0</v>
      </c>
      <c r="E108" s="174" t="e">
        <f t="shared" si="3"/>
        <v>#DIV/0!</v>
      </c>
      <c r="F108" s="52"/>
    </row>
    <row r="109" spans="1:6" ht="13.5" customHeight="1" hidden="1">
      <c r="A109" s="109">
        <v>514</v>
      </c>
      <c r="B109" s="42" t="s">
        <v>119</v>
      </c>
      <c r="C109" s="52">
        <v>0</v>
      </c>
      <c r="D109" s="52">
        <f>SUM(D110)</f>
        <v>0</v>
      </c>
      <c r="E109" s="174" t="e">
        <f t="shared" si="3"/>
        <v>#DIV/0!</v>
      </c>
      <c r="F109" s="54"/>
    </row>
    <row r="110" spans="1:5" ht="12.75" customHeight="1" hidden="1">
      <c r="A110" s="112">
        <v>5141</v>
      </c>
      <c r="B110" s="43" t="s">
        <v>120</v>
      </c>
      <c r="C110" s="54"/>
      <c r="D110" s="54">
        <v>0</v>
      </c>
      <c r="E110" s="182" t="e">
        <f t="shared" si="3"/>
        <v>#DIV/0!</v>
      </c>
    </row>
    <row r="111" spans="1:5" ht="12.75" customHeight="1" hidden="1">
      <c r="A111" s="109">
        <v>518</v>
      </c>
      <c r="B111" s="42" t="s">
        <v>168</v>
      </c>
      <c r="C111" s="146">
        <v>0</v>
      </c>
      <c r="D111" s="52">
        <f>SUM(D112)</f>
        <v>0</v>
      </c>
      <c r="E111" s="174" t="e">
        <f t="shared" si="3"/>
        <v>#DIV/0!</v>
      </c>
    </row>
    <row r="112" spans="1:5" ht="27" customHeight="1" hidden="1">
      <c r="A112" s="112">
        <v>5181</v>
      </c>
      <c r="B112" s="55" t="s">
        <v>172</v>
      </c>
      <c r="C112" s="54"/>
      <c r="D112" s="54">
        <v>0</v>
      </c>
      <c r="E112" s="176"/>
    </row>
    <row r="113" spans="1:5" ht="12.75" hidden="1">
      <c r="A113" s="111"/>
      <c r="B113" s="86"/>
      <c r="E113" s="89"/>
    </row>
    <row r="114" spans="1:5" ht="12.75" hidden="1">
      <c r="A114" s="111">
        <v>104</v>
      </c>
      <c r="B114" s="105" t="s">
        <v>132</v>
      </c>
      <c r="C114" s="82">
        <f>C116</f>
        <v>0</v>
      </c>
      <c r="D114" s="82">
        <f>D116</f>
        <v>0</v>
      </c>
      <c r="E114" s="89" t="s">
        <v>144</v>
      </c>
    </row>
    <row r="115" spans="1:5" ht="12.75" hidden="1">
      <c r="A115" s="112"/>
      <c r="B115" s="108"/>
      <c r="C115" s="81"/>
      <c r="E115" s="89"/>
    </row>
    <row r="116" spans="1:5" ht="12.75" hidden="1">
      <c r="A116" s="105" t="s">
        <v>133</v>
      </c>
      <c r="B116" s="105" t="s">
        <v>132</v>
      </c>
      <c r="C116" s="82">
        <f aca="true" t="shared" si="4" ref="C116:D119">SUM(C117)</f>
        <v>0</v>
      </c>
      <c r="D116" s="82">
        <f t="shared" si="4"/>
        <v>0</v>
      </c>
      <c r="E116" s="89" t="s">
        <v>144</v>
      </c>
    </row>
    <row r="117" spans="1:5" ht="12.75" customHeight="1" hidden="1">
      <c r="A117" s="106">
        <v>5</v>
      </c>
      <c r="B117" s="105" t="s">
        <v>18</v>
      </c>
      <c r="C117" s="82">
        <f t="shared" si="4"/>
        <v>0</v>
      </c>
      <c r="D117" s="82">
        <f t="shared" si="4"/>
        <v>0</v>
      </c>
      <c r="E117" s="89" t="s">
        <v>144</v>
      </c>
    </row>
    <row r="118" spans="1:5" ht="12.75" hidden="1">
      <c r="A118" s="86">
        <v>53</v>
      </c>
      <c r="B118" s="86" t="s">
        <v>131</v>
      </c>
      <c r="C118" s="82">
        <f t="shared" si="4"/>
        <v>0</v>
      </c>
      <c r="D118" s="82">
        <f t="shared" si="4"/>
        <v>0</v>
      </c>
      <c r="E118" s="89" t="s">
        <v>144</v>
      </c>
    </row>
    <row r="119" spans="1:5" ht="25.5" hidden="1">
      <c r="A119" s="110">
        <v>532</v>
      </c>
      <c r="B119" s="86" t="s">
        <v>122</v>
      </c>
      <c r="C119" s="82">
        <v>0</v>
      </c>
      <c r="D119" s="82">
        <f t="shared" si="4"/>
        <v>0</v>
      </c>
      <c r="E119" s="89" t="s">
        <v>144</v>
      </c>
    </row>
    <row r="120" spans="1:5" ht="25.5" hidden="1">
      <c r="A120" s="108">
        <v>5321</v>
      </c>
      <c r="B120" s="107" t="s">
        <v>122</v>
      </c>
      <c r="C120" s="81"/>
      <c r="D120" s="81"/>
      <c r="E120" s="85" t="e">
        <f>D120/C120*100</f>
        <v>#DIV/0!</v>
      </c>
    </row>
    <row r="121" spans="1:2" ht="12.75">
      <c r="A121" s="112"/>
      <c r="B121" s="107"/>
    </row>
    <row r="122" spans="1:2" ht="12.75">
      <c r="A122" s="112"/>
      <c r="B122" s="108"/>
    </row>
    <row r="123" spans="1:2" ht="12.75">
      <c r="A123" s="112"/>
      <c r="B123" s="108"/>
    </row>
    <row r="125" spans="1:2" ht="12.75">
      <c r="A125" s="111"/>
      <c r="B125" s="86"/>
    </row>
    <row r="126" spans="1:2" ht="12.75">
      <c r="A126" s="112"/>
      <c r="B126" s="107"/>
    </row>
    <row r="127" spans="1:2" ht="12.75">
      <c r="A127" s="113"/>
      <c r="B127" s="114"/>
    </row>
    <row r="128" spans="1:2" ht="12.75">
      <c r="A128" s="111"/>
      <c r="B128" s="86"/>
    </row>
    <row r="129" spans="1:2" ht="12.75">
      <c r="A129" s="112"/>
      <c r="B129" s="107"/>
    </row>
    <row r="131" spans="1:2" ht="12.75">
      <c r="A131" s="109"/>
      <c r="B131" s="105"/>
    </row>
    <row r="132" spans="1:2" ht="12.75">
      <c r="A132" s="112"/>
      <c r="B132" s="108"/>
    </row>
    <row r="133" spans="1:2" ht="12.75">
      <c r="A133" s="115"/>
      <c r="B133" s="107"/>
    </row>
    <row r="135" spans="1:2" ht="12.75">
      <c r="A135" s="109"/>
      <c r="B135" s="114"/>
    </row>
    <row r="136" spans="1:2" ht="12.75">
      <c r="A136" s="115"/>
      <c r="B136" s="107"/>
    </row>
    <row r="137" spans="1:2" ht="12.75">
      <c r="A137" s="116"/>
      <c r="B137" s="117"/>
    </row>
    <row r="139" spans="1:2" ht="12.75">
      <c r="A139" s="118"/>
      <c r="B139" s="119"/>
    </row>
    <row r="141" spans="1:2" ht="12.75">
      <c r="A141" s="113"/>
      <c r="B141" s="114"/>
    </row>
    <row r="143" spans="1:2" ht="12.75">
      <c r="A143" s="113"/>
      <c r="B143" s="114"/>
    </row>
    <row r="145" spans="1:2" ht="12.75">
      <c r="A145" s="116"/>
      <c r="B145" s="117"/>
    </row>
    <row r="147" spans="1:2" ht="12.75">
      <c r="A147" s="118"/>
      <c r="B147" s="119"/>
    </row>
    <row r="149" spans="1:2" ht="12.75">
      <c r="A149" s="113"/>
      <c r="B149" s="114"/>
    </row>
    <row r="151" spans="1:2" ht="12.75">
      <c r="A151" s="113"/>
      <c r="B151" s="114"/>
    </row>
    <row r="153" spans="1:2" ht="12.75">
      <c r="A153" s="116"/>
      <c r="B153" s="117"/>
    </row>
    <row r="155" spans="1:2" ht="12.75">
      <c r="A155" s="118"/>
      <c r="B155" s="119"/>
    </row>
    <row r="156" spans="1:2" ht="12.75">
      <c r="A156" s="118"/>
      <c r="B156" s="119"/>
    </row>
    <row r="158" spans="1:2" ht="12.75">
      <c r="A158" s="113"/>
      <c r="B158" s="114"/>
    </row>
    <row r="160" spans="1:2" ht="12.75">
      <c r="A160" s="113"/>
      <c r="B160" s="114"/>
    </row>
    <row r="162" spans="1:2" ht="12.75">
      <c r="A162" s="113"/>
      <c r="B162" s="114"/>
    </row>
    <row r="164" spans="1:2" ht="12.75">
      <c r="A164" s="113"/>
      <c r="B164" s="114"/>
    </row>
    <row r="167" spans="1:2" ht="12.75">
      <c r="A167" s="120"/>
      <c r="B167" s="114"/>
    </row>
    <row r="169" spans="1:2" ht="12.75">
      <c r="A169" s="120"/>
      <c r="B169" s="114"/>
    </row>
    <row r="171" spans="1:2" ht="12.75">
      <c r="A171" s="120"/>
      <c r="B171" s="117"/>
    </row>
    <row r="172" spans="1:2" ht="12.75">
      <c r="A172" s="118"/>
      <c r="B172" s="119"/>
    </row>
    <row r="174" spans="1:2" ht="12.75">
      <c r="A174" s="113"/>
      <c r="B174" s="114"/>
    </row>
    <row r="176" spans="1:2" ht="12.75">
      <c r="A176" s="113"/>
      <c r="B176" s="114"/>
    </row>
    <row r="178" spans="1:2" ht="12.75">
      <c r="A178" s="113"/>
      <c r="B178" s="114"/>
    </row>
    <row r="181" spans="1:2" ht="12.75">
      <c r="A181" s="120"/>
      <c r="B181" s="114"/>
    </row>
    <row r="183" spans="1:2" ht="12.75">
      <c r="A183" s="120"/>
      <c r="B183" s="114"/>
    </row>
    <row r="185" spans="1:2" ht="12.75">
      <c r="A185" s="116"/>
      <c r="B185" s="117"/>
    </row>
    <row r="186" spans="1:2" ht="12.75">
      <c r="A186" s="118"/>
      <c r="B186" s="119"/>
    </row>
    <row r="188" spans="1:2" ht="12.75">
      <c r="A188" s="113"/>
      <c r="B188" s="114"/>
    </row>
    <row r="190" spans="1:2" ht="12.75">
      <c r="A190" s="113"/>
      <c r="B190" s="114"/>
    </row>
    <row r="192" spans="1:2" ht="12.75">
      <c r="A192" s="113"/>
      <c r="B192" s="114"/>
    </row>
    <row r="194" spans="1:2" ht="12.75">
      <c r="A194" s="120"/>
      <c r="B194" s="114"/>
    </row>
    <row r="196" spans="1:2" ht="12.75">
      <c r="A196" s="120"/>
      <c r="B196" s="117"/>
    </row>
    <row r="197" spans="1:2" ht="12.75">
      <c r="A197" s="118"/>
      <c r="B197" s="119"/>
    </row>
    <row r="199" spans="1:2" ht="12.75">
      <c r="A199" s="113"/>
      <c r="B199" s="114"/>
    </row>
    <row r="201" spans="1:2" ht="12.75">
      <c r="A201" s="113"/>
      <c r="B201" s="114"/>
    </row>
    <row r="203" spans="1:2" ht="12.75">
      <c r="A203" s="113"/>
      <c r="B203" s="114"/>
    </row>
    <row r="206" spans="1:2" ht="12.75">
      <c r="A206" s="120"/>
      <c r="B206" s="114"/>
    </row>
    <row r="208" spans="1:2" ht="12.75">
      <c r="A208" s="120"/>
      <c r="B208" s="114"/>
    </row>
    <row r="210" spans="1:2" ht="12.75">
      <c r="A210" s="120"/>
      <c r="B210" s="121"/>
    </row>
    <row r="211" spans="1:2" ht="12.75">
      <c r="A211" s="122"/>
      <c r="B211" s="119"/>
    </row>
    <row r="213" spans="1:2" ht="12.75">
      <c r="A213" s="113"/>
      <c r="B213" s="114"/>
    </row>
    <row r="215" spans="1:2" ht="12.75">
      <c r="A215" s="113"/>
      <c r="B215" s="114"/>
    </row>
    <row r="217" spans="1:2" ht="12.75">
      <c r="A217" s="113"/>
      <c r="B217" s="114"/>
    </row>
    <row r="220" spans="1:2" ht="12.75">
      <c r="A220" s="120"/>
      <c r="B220" s="114"/>
    </row>
    <row r="222" spans="1:2" ht="12.75">
      <c r="A222" s="120"/>
      <c r="B222" s="114"/>
    </row>
    <row r="224" spans="1:2" ht="12.75">
      <c r="A224" s="120"/>
      <c r="B224" s="117"/>
    </row>
    <row r="225" spans="1:2" ht="12.75">
      <c r="A225" s="118"/>
      <c r="B225" s="119"/>
    </row>
    <row r="227" spans="1:2" ht="12.75">
      <c r="A227" s="113"/>
      <c r="B227" s="114"/>
    </row>
    <row r="229" spans="1:2" ht="12.75">
      <c r="A229" s="120"/>
      <c r="B229" s="117"/>
    </row>
    <row r="230" spans="1:2" ht="12.75">
      <c r="A230" s="118"/>
      <c r="B230" s="119"/>
    </row>
    <row r="232" spans="1:2" ht="12.75">
      <c r="A232" s="113"/>
      <c r="B232" s="114"/>
    </row>
    <row r="234" spans="1:2" ht="12.75">
      <c r="A234" s="113"/>
      <c r="B234" s="114"/>
    </row>
    <row r="236" spans="1:2" ht="12.75">
      <c r="A236" s="113"/>
      <c r="B236" s="114"/>
    </row>
    <row r="239" spans="1:2" ht="12.75">
      <c r="A239" s="120"/>
      <c r="B239" s="114"/>
    </row>
    <row r="241" spans="1:2" ht="12.75">
      <c r="A241" s="120"/>
      <c r="B241" s="114"/>
    </row>
    <row r="243" spans="1:2" ht="12.75">
      <c r="A243" s="116"/>
      <c r="B243" s="117"/>
    </row>
    <row r="244" spans="1:2" ht="12.75">
      <c r="A244" s="118"/>
      <c r="B244" s="119"/>
    </row>
    <row r="246" spans="1:2" ht="12.75">
      <c r="A246" s="113"/>
      <c r="B246" s="114"/>
    </row>
    <row r="248" spans="1:2" ht="12.75">
      <c r="A248" s="113"/>
      <c r="B248" s="114"/>
    </row>
    <row r="250" spans="1:2" ht="12.75">
      <c r="A250" s="116"/>
      <c r="B250" s="117"/>
    </row>
    <row r="251" spans="1:2" ht="12.75">
      <c r="A251" s="118"/>
      <c r="B251" s="119"/>
    </row>
    <row r="253" spans="1:2" ht="12.75">
      <c r="A253" s="113"/>
      <c r="B253" s="114"/>
    </row>
    <row r="255" spans="1:2" ht="12.75">
      <c r="A255" s="113"/>
      <c r="B255" s="114"/>
    </row>
    <row r="257" spans="1:2" ht="12.75">
      <c r="A257" s="116"/>
      <c r="B257" s="117"/>
    </row>
    <row r="258" spans="1:2" ht="12.75">
      <c r="A258" s="118"/>
      <c r="B258" s="119"/>
    </row>
    <row r="259" spans="1:2" ht="12.75">
      <c r="A259" s="122"/>
      <c r="B259" s="119"/>
    </row>
    <row r="261" spans="1:2" ht="12.75">
      <c r="A261" s="113"/>
      <c r="B261" s="114"/>
    </row>
    <row r="263" spans="1:2" ht="12.75">
      <c r="A263" s="113"/>
      <c r="B263" s="114"/>
    </row>
    <row r="265" spans="1:2" ht="12.75">
      <c r="A265" s="116"/>
      <c r="B265" s="117"/>
    </row>
    <row r="266" spans="1:2" ht="12.75">
      <c r="A266" s="118"/>
      <c r="B266" s="119"/>
    </row>
    <row r="267" spans="1:2" ht="12.75">
      <c r="A267" s="118"/>
      <c r="B267" s="119"/>
    </row>
    <row r="268" spans="1:2" ht="12.75">
      <c r="A268" s="118"/>
      <c r="B268" s="119"/>
    </row>
    <row r="269" spans="1:2" ht="12.75">
      <c r="A269" s="118"/>
      <c r="B269" s="119"/>
    </row>
    <row r="270" spans="1:2" ht="12.75">
      <c r="A270" s="118"/>
      <c r="B270" s="119"/>
    </row>
    <row r="271" spans="1:2" ht="12.75">
      <c r="A271" s="118"/>
      <c r="B271" s="119"/>
    </row>
    <row r="272" spans="1:2" ht="12.75">
      <c r="A272" s="118"/>
      <c r="B272" s="119"/>
    </row>
    <row r="274" spans="1:2" ht="12.75">
      <c r="A274" s="113"/>
      <c r="B274" s="114"/>
    </row>
    <row r="276" spans="1:2" ht="12.75">
      <c r="A276" s="113"/>
      <c r="B276" s="114"/>
    </row>
    <row r="278" spans="1:2" ht="12.75">
      <c r="A278" s="116"/>
      <c r="B278" s="117"/>
    </row>
    <row r="279" spans="1:2" ht="12.75">
      <c r="A279" s="118"/>
      <c r="B279" s="119"/>
    </row>
    <row r="280" spans="1:2" ht="12.75">
      <c r="A280" s="118"/>
      <c r="B280" s="119"/>
    </row>
    <row r="282" spans="1:2" ht="12.75">
      <c r="A282" s="113"/>
      <c r="B282" s="114"/>
    </row>
    <row r="284" spans="1:2" ht="12.75">
      <c r="A284" s="113"/>
      <c r="B284" s="114"/>
    </row>
    <row r="286" spans="1:2" ht="12.75">
      <c r="A286" s="116"/>
      <c r="B286" s="117"/>
    </row>
    <row r="287" spans="1:2" ht="12.75">
      <c r="A287" s="118"/>
      <c r="B287" s="119"/>
    </row>
    <row r="288" spans="1:2" ht="12.75">
      <c r="A288" s="118"/>
      <c r="B288" s="119"/>
    </row>
    <row r="290" spans="1:2" ht="12.75">
      <c r="A290" s="113"/>
      <c r="B290" s="114"/>
    </row>
    <row r="292" spans="1:2" ht="12.75">
      <c r="A292" s="113"/>
      <c r="B292" s="114"/>
    </row>
    <row r="294" spans="1:2" ht="12.75">
      <c r="A294" s="116"/>
      <c r="B294" s="117"/>
    </row>
    <row r="295" spans="1:2" ht="12.75">
      <c r="A295" s="118"/>
      <c r="B295" s="119"/>
    </row>
    <row r="297" spans="1:2" ht="12.75">
      <c r="A297" s="113"/>
      <c r="B297" s="114"/>
    </row>
    <row r="299" spans="1:2" ht="12.75">
      <c r="A299" s="113"/>
      <c r="B299" s="114"/>
    </row>
    <row r="301" spans="1:2" ht="12.75">
      <c r="A301" s="116"/>
      <c r="B301" s="117"/>
    </row>
    <row r="302" spans="1:2" ht="12.75">
      <c r="A302" s="118"/>
      <c r="B302" s="119"/>
    </row>
    <row r="303" spans="1:2" ht="12.75">
      <c r="A303" s="118"/>
      <c r="B303" s="119"/>
    </row>
    <row r="305" spans="1:2" ht="12.75">
      <c r="A305" s="113"/>
      <c r="B305" s="114"/>
    </row>
    <row r="307" spans="1:2" ht="12.75">
      <c r="A307" s="113"/>
      <c r="B307" s="114"/>
    </row>
    <row r="309" spans="1:2" ht="12.75">
      <c r="A309" s="116"/>
      <c r="B309" s="117"/>
    </row>
    <row r="310" spans="1:2" ht="12.75">
      <c r="A310" s="118"/>
      <c r="B310" s="119"/>
    </row>
    <row r="312" spans="1:2" ht="12.75">
      <c r="A312" s="113"/>
      <c r="B312" s="114"/>
    </row>
    <row r="314" spans="1:2" ht="12.75">
      <c r="A314" s="113"/>
      <c r="B314" s="114"/>
    </row>
    <row r="316" spans="1:2" ht="12.75">
      <c r="A316" s="116"/>
      <c r="B316" s="117"/>
    </row>
    <row r="317" spans="1:2" ht="12.75">
      <c r="A317" s="118"/>
      <c r="B317" s="119"/>
    </row>
    <row r="318" spans="1:2" ht="12.75">
      <c r="A318" s="118"/>
      <c r="B318" s="119"/>
    </row>
    <row r="320" spans="1:2" ht="12.75">
      <c r="A320" s="113"/>
      <c r="B320" s="114"/>
    </row>
    <row r="322" spans="1:2" ht="12.75">
      <c r="A322" s="113"/>
      <c r="B322" s="114"/>
    </row>
    <row r="324" spans="1:2" ht="12.75">
      <c r="A324" s="116"/>
      <c r="B324" s="117"/>
    </row>
    <row r="325" spans="1:2" ht="12.75">
      <c r="A325" s="118"/>
      <c r="B325" s="119"/>
    </row>
    <row r="327" spans="1:2" ht="12.75">
      <c r="A327" s="113"/>
      <c r="B327" s="114"/>
    </row>
    <row r="329" spans="1:2" ht="12.75">
      <c r="A329" s="113"/>
      <c r="B329" s="114"/>
    </row>
    <row r="331" spans="1:2" ht="12.75">
      <c r="A331" s="116"/>
      <c r="B331" s="117"/>
    </row>
    <row r="332" spans="1:2" ht="12.75">
      <c r="A332" s="118"/>
      <c r="B332" s="119"/>
    </row>
    <row r="334" spans="1:2" ht="12.75">
      <c r="A334" s="113"/>
      <c r="B334" s="114"/>
    </row>
    <row r="336" spans="1:2" ht="12.75">
      <c r="A336" s="113"/>
      <c r="B336" s="114"/>
    </row>
    <row r="338" spans="1:2" ht="12.75">
      <c r="A338" s="116"/>
      <c r="B338" s="117"/>
    </row>
    <row r="339" spans="1:2" ht="12.75">
      <c r="A339" s="118"/>
      <c r="B339" s="119"/>
    </row>
    <row r="341" spans="1:2" ht="12.75">
      <c r="A341" s="113"/>
      <c r="B341" s="114"/>
    </row>
    <row r="343" spans="1:2" ht="12.75">
      <c r="A343" s="113"/>
      <c r="B343" s="114"/>
    </row>
    <row r="345" spans="1:2" ht="12.75">
      <c r="A345" s="116"/>
      <c r="B345" s="117"/>
    </row>
    <row r="346" spans="1:2" ht="12.75">
      <c r="A346" s="118"/>
      <c r="B346" s="119"/>
    </row>
    <row r="348" spans="1:2" ht="12.75">
      <c r="A348" s="113"/>
      <c r="B348" s="114"/>
    </row>
    <row r="350" spans="1:2" ht="12.75">
      <c r="A350" s="113"/>
      <c r="B350" s="114"/>
    </row>
    <row r="352" spans="1:2" ht="12.75">
      <c r="A352" s="116"/>
      <c r="B352" s="117"/>
    </row>
    <row r="353" spans="1:2" ht="12.75">
      <c r="A353" s="118"/>
      <c r="B353" s="119"/>
    </row>
    <row r="355" spans="1:2" ht="12.75">
      <c r="A355" s="113"/>
      <c r="B355" s="114"/>
    </row>
    <row r="357" spans="1:2" ht="12.75">
      <c r="A357" s="113"/>
      <c r="B357" s="114"/>
    </row>
    <row r="359" spans="1:2" ht="12.75">
      <c r="A359" s="116"/>
      <c r="B359" s="117"/>
    </row>
    <row r="360" spans="1:2" ht="12.75">
      <c r="A360" s="118"/>
      <c r="B360" s="119"/>
    </row>
    <row r="362" spans="1:2" ht="12.75">
      <c r="A362" s="113"/>
      <c r="B362" s="114"/>
    </row>
    <row r="364" spans="1:2" ht="12.75">
      <c r="A364" s="113"/>
      <c r="B364" s="114"/>
    </row>
    <row r="366" spans="1:2" ht="12.75">
      <c r="A366" s="116"/>
      <c r="B366" s="117"/>
    </row>
    <row r="367" spans="1:2" ht="12.75">
      <c r="A367" s="118"/>
      <c r="B367" s="119"/>
    </row>
    <row r="369" spans="1:2" ht="12.75">
      <c r="A369" s="113"/>
      <c r="B369" s="114"/>
    </row>
    <row r="371" spans="1:2" ht="12.75">
      <c r="A371" s="113"/>
      <c r="B371" s="114"/>
    </row>
    <row r="373" spans="1:2" ht="12.75">
      <c r="A373" s="116"/>
      <c r="B373" s="117"/>
    </row>
    <row r="374" spans="1:2" ht="12.75">
      <c r="A374" s="118"/>
      <c r="B374" s="119"/>
    </row>
    <row r="375" spans="1:2" ht="12.75">
      <c r="A375" s="118"/>
      <c r="B375" s="119"/>
    </row>
    <row r="376" spans="1:2" ht="12.75">
      <c r="A376" s="113"/>
      <c r="B376" s="114"/>
    </row>
    <row r="378" spans="1:2" ht="12.75">
      <c r="A378" s="113"/>
      <c r="B378" s="114"/>
    </row>
    <row r="380" spans="1:2" ht="12.75">
      <c r="A380" s="116"/>
      <c r="B380" s="117"/>
    </row>
    <row r="381" spans="1:2" ht="12.75">
      <c r="A381" s="118"/>
      <c r="B381" s="119"/>
    </row>
    <row r="382" spans="1:2" ht="12.75">
      <c r="A382" s="118"/>
      <c r="B382" s="119"/>
    </row>
    <row r="384" spans="1:2" ht="12.75">
      <c r="A384" s="113"/>
      <c r="B384" s="114"/>
    </row>
    <row r="386" spans="1:2" ht="12.75">
      <c r="A386" s="113"/>
      <c r="B386" s="114"/>
    </row>
    <row r="388" spans="1:2" ht="12.75">
      <c r="A388" s="116"/>
      <c r="B388" s="117"/>
    </row>
    <row r="389" spans="1:2" ht="12.75">
      <c r="A389" s="118"/>
      <c r="B389" s="119"/>
    </row>
    <row r="391" spans="1:2" ht="12.75">
      <c r="A391" s="113"/>
      <c r="B391" s="114"/>
    </row>
    <row r="393" spans="1:2" ht="12.75">
      <c r="A393" s="113"/>
      <c r="B393" s="114"/>
    </row>
    <row r="395" spans="1:2" ht="12.75">
      <c r="A395" s="116"/>
      <c r="B395" s="117"/>
    </row>
    <row r="396" spans="1:2" ht="12.75">
      <c r="A396" s="118"/>
      <c r="B396" s="119"/>
    </row>
    <row r="398" spans="1:2" ht="12.75">
      <c r="A398" s="113"/>
      <c r="B398" s="114"/>
    </row>
    <row r="400" spans="1:2" ht="12.75">
      <c r="A400" s="113"/>
      <c r="B400" s="114"/>
    </row>
    <row r="402" spans="1:2" ht="12.75">
      <c r="A402" s="116"/>
      <c r="B402" s="117"/>
    </row>
    <row r="403" spans="1:2" ht="12.75">
      <c r="A403" s="118"/>
      <c r="B403" s="119"/>
    </row>
    <row r="405" spans="1:2" ht="12.75">
      <c r="A405" s="113"/>
      <c r="B405" s="114"/>
    </row>
    <row r="407" spans="1:2" ht="12.75">
      <c r="A407" s="113"/>
      <c r="B407" s="114"/>
    </row>
    <row r="409" spans="1:2" ht="12.75">
      <c r="A409" s="116"/>
      <c r="B409" s="117"/>
    </row>
    <row r="410" spans="1:2" ht="12.75">
      <c r="A410" s="118"/>
      <c r="B410" s="119"/>
    </row>
    <row r="412" spans="1:2" ht="12.75">
      <c r="A412" s="113"/>
      <c r="B412" s="114"/>
    </row>
    <row r="414" spans="1:2" ht="12.75">
      <c r="A414" s="113"/>
      <c r="B414" s="114"/>
    </row>
    <row r="416" spans="1:2" ht="12.75">
      <c r="A416" s="116"/>
      <c r="B416" s="117"/>
    </row>
    <row r="417" spans="1:2" ht="12.75">
      <c r="A417" s="118"/>
      <c r="B417" s="119"/>
    </row>
    <row r="419" spans="1:2" ht="12.75">
      <c r="A419" s="113"/>
      <c r="B419" s="114"/>
    </row>
    <row r="421" spans="1:2" ht="12.75">
      <c r="A421" s="113"/>
      <c r="B421" s="114"/>
    </row>
    <row r="423" spans="1:2" ht="12.75">
      <c r="A423" s="116"/>
      <c r="B423" s="117"/>
    </row>
    <row r="424" spans="1:2" ht="12.75">
      <c r="A424" s="118"/>
      <c r="B424" s="119"/>
    </row>
    <row r="426" spans="1:2" ht="12.75">
      <c r="A426" s="113"/>
      <c r="B426" s="114"/>
    </row>
    <row r="428" spans="1:2" ht="12.75">
      <c r="A428" s="113"/>
      <c r="B428" s="114"/>
    </row>
    <row r="430" spans="1:2" ht="12.75">
      <c r="A430" s="116"/>
      <c r="B430" s="117"/>
    </row>
    <row r="431" spans="1:2" ht="12.75">
      <c r="A431" s="118"/>
      <c r="B431" s="119"/>
    </row>
    <row r="433" spans="1:2" ht="12.75">
      <c r="A433" s="113"/>
      <c r="B433" s="114"/>
    </row>
    <row r="435" spans="1:2" ht="12.75">
      <c r="A435" s="113"/>
      <c r="B435" s="114"/>
    </row>
    <row r="437" spans="1:2" ht="12.75">
      <c r="A437" s="116"/>
      <c r="B437" s="117"/>
    </row>
    <row r="438" spans="1:2" ht="12.75">
      <c r="A438" s="118"/>
      <c r="B438" s="119"/>
    </row>
    <row r="440" spans="1:2" ht="12.75">
      <c r="A440" s="113"/>
      <c r="B440" s="114"/>
    </row>
    <row r="442" spans="1:2" ht="12.75">
      <c r="A442" s="113"/>
      <c r="B442" s="114"/>
    </row>
    <row r="443" spans="1:2" ht="12.75">
      <c r="A443" s="113"/>
      <c r="B443" s="114"/>
    </row>
    <row r="444" spans="1:2" ht="12.75">
      <c r="A444" s="123"/>
      <c r="B444" s="121"/>
    </row>
    <row r="445" spans="1:2" ht="12.75">
      <c r="A445" s="118"/>
      <c r="B445" s="119"/>
    </row>
    <row r="447" spans="1:2" ht="12.75">
      <c r="A447" s="113"/>
      <c r="B447" s="124"/>
    </row>
    <row r="449" spans="1:2" ht="12.75">
      <c r="A449" s="113"/>
      <c r="B449" s="124"/>
    </row>
    <row r="451" spans="1:2" ht="12.75">
      <c r="A451" s="116"/>
      <c r="B451" s="117"/>
    </row>
    <row r="452" spans="1:2" ht="12.75">
      <c r="A452" s="118"/>
      <c r="B452" s="119"/>
    </row>
    <row r="454" spans="1:2" ht="12.75">
      <c r="A454" s="113"/>
      <c r="B454" s="114"/>
    </row>
    <row r="456" spans="1:2" ht="12.75">
      <c r="A456" s="113"/>
      <c r="B456" s="114"/>
    </row>
    <row r="458" spans="1:2" ht="12.75">
      <c r="A458" s="116"/>
      <c r="B458" s="117"/>
    </row>
    <row r="459" spans="1:2" ht="12.75">
      <c r="A459" s="118"/>
      <c r="B459" s="119"/>
    </row>
    <row r="461" spans="1:2" ht="12.75">
      <c r="A461" s="113"/>
      <c r="B461" s="114"/>
    </row>
    <row r="463" spans="1:2" ht="12.75">
      <c r="A463" s="113"/>
      <c r="B463" s="114"/>
    </row>
    <row r="465" spans="1:2" ht="12.75">
      <c r="A465" s="116"/>
      <c r="B465" s="117"/>
    </row>
    <row r="466" spans="1:2" ht="12.75">
      <c r="A466" s="118"/>
      <c r="B466" s="119"/>
    </row>
    <row r="468" spans="1:2" ht="12.75">
      <c r="A468" s="113"/>
      <c r="B468" s="114"/>
    </row>
    <row r="470" spans="1:2" ht="12.75">
      <c r="A470" s="113"/>
      <c r="B470" s="114"/>
    </row>
    <row r="472" spans="1:2" ht="12.75">
      <c r="A472" s="116"/>
      <c r="B472" s="117"/>
    </row>
    <row r="473" spans="1:2" ht="12.75">
      <c r="A473" s="118"/>
      <c r="B473" s="119"/>
    </row>
    <row r="475" spans="1:2" ht="12.75">
      <c r="A475" s="113"/>
      <c r="B475" s="114"/>
    </row>
    <row r="477" spans="1:2" ht="12.75">
      <c r="A477" s="113"/>
      <c r="B477" s="114"/>
    </row>
    <row r="479" spans="1:2" ht="12.75">
      <c r="A479" s="113"/>
      <c r="B479" s="114"/>
    </row>
    <row r="481" spans="1:2" ht="12.75">
      <c r="A481" s="113"/>
      <c r="B481" s="114"/>
    </row>
    <row r="484" spans="1:2" ht="12.75">
      <c r="A484" s="120"/>
      <c r="B484" s="114"/>
    </row>
    <row r="486" spans="1:2" ht="12.75">
      <c r="A486" s="120"/>
      <c r="B486" s="114"/>
    </row>
    <row r="488" spans="1:2" ht="12.75">
      <c r="A488" s="120"/>
      <c r="B488" s="117"/>
    </row>
    <row r="489" spans="1:2" ht="12.75">
      <c r="A489" s="118"/>
      <c r="B489" s="119"/>
    </row>
    <row r="491" spans="1:2" ht="12.75">
      <c r="A491" s="113"/>
      <c r="B491" s="114"/>
    </row>
    <row r="493" spans="1:2" ht="12.75">
      <c r="A493" s="120"/>
      <c r="B493" s="117"/>
    </row>
    <row r="494" spans="1:2" ht="12.75">
      <c r="A494" s="118"/>
      <c r="B494" s="119"/>
    </row>
    <row r="496" spans="1:2" ht="12.75">
      <c r="A496" s="113"/>
      <c r="B496" s="114"/>
    </row>
    <row r="498" spans="1:2" ht="12.75">
      <c r="A498" s="113"/>
      <c r="B498" s="114"/>
    </row>
    <row r="500" spans="1:2" ht="12.75">
      <c r="A500" s="113"/>
      <c r="B500" s="114"/>
    </row>
    <row r="503" spans="1:2" ht="12.75">
      <c r="A503" s="120"/>
      <c r="B503" s="114"/>
    </row>
    <row r="505" spans="1:2" ht="12.75">
      <c r="A505" s="125"/>
      <c r="B505" s="124"/>
    </row>
    <row r="507" spans="1:2" ht="12.75">
      <c r="A507" s="125"/>
      <c r="B507" s="121"/>
    </row>
    <row r="508" spans="1:2" ht="12.75">
      <c r="A508" s="122"/>
      <c r="B508" s="119"/>
    </row>
    <row r="509" spans="1:2" ht="12.75">
      <c r="A509" s="118"/>
      <c r="B509" s="119"/>
    </row>
    <row r="510" spans="1:2" ht="12.75">
      <c r="A510" s="113"/>
      <c r="B510" s="114"/>
    </row>
    <row r="511" spans="1:2" ht="12.75">
      <c r="A511" s="118"/>
      <c r="B511" s="119"/>
    </row>
    <row r="512" spans="1:2" ht="12.75">
      <c r="A512" s="125"/>
      <c r="B512" s="121"/>
    </row>
    <row r="513" spans="1:2" ht="12.75">
      <c r="A513" s="122"/>
      <c r="B513" s="126"/>
    </row>
    <row r="514" spans="1:2" ht="12.75">
      <c r="A514" s="122"/>
      <c r="B514" s="126"/>
    </row>
    <row r="515" spans="1:2" ht="12.75">
      <c r="A515" s="113"/>
      <c r="B515" s="114"/>
    </row>
    <row r="517" ht="12.75">
      <c r="A517" s="122"/>
    </row>
    <row r="518" ht="12.75">
      <c r="A518" s="123"/>
    </row>
    <row r="519" spans="1:2" ht="12.75">
      <c r="A519" s="64"/>
      <c r="B519" s="91"/>
    </row>
    <row r="520" ht="12.75">
      <c r="B520" s="20"/>
    </row>
    <row r="521" spans="1:2" ht="12.75">
      <c r="A521" s="113"/>
      <c r="B521" s="124"/>
    </row>
    <row r="522" ht="12.75">
      <c r="A522" s="122"/>
    </row>
    <row r="523" ht="12.75">
      <c r="A523" s="123"/>
    </row>
    <row r="524" spans="1:2" ht="12.75">
      <c r="A524" s="63"/>
      <c r="B524" s="20"/>
    </row>
    <row r="525" spans="1:2" ht="12.75">
      <c r="A525" s="63"/>
      <c r="B525" s="20"/>
    </row>
    <row r="526" spans="1:2" ht="12.75">
      <c r="A526" s="113"/>
      <c r="B526" s="124"/>
    </row>
    <row r="527" ht="12.75">
      <c r="A527" s="122"/>
    </row>
    <row r="528" ht="12.75">
      <c r="A528" s="123"/>
    </row>
    <row r="529" spans="1:2" ht="12.75">
      <c r="A529" s="63"/>
      <c r="B529" s="20"/>
    </row>
    <row r="530" spans="1:2" ht="12.75">
      <c r="A530" s="63"/>
      <c r="B530" s="20"/>
    </row>
    <row r="531" spans="1:2" ht="12.75">
      <c r="A531" s="113"/>
      <c r="B531" s="124"/>
    </row>
    <row r="532" ht="12.75">
      <c r="A532" s="122"/>
    </row>
    <row r="533" ht="12.75">
      <c r="A533" s="123"/>
    </row>
    <row r="534" spans="1:2" ht="12.75">
      <c r="A534" s="63"/>
      <c r="B534" s="20"/>
    </row>
    <row r="535" ht="12.75">
      <c r="A535" s="123"/>
    </row>
    <row r="536" spans="1:2" ht="12.75">
      <c r="A536" s="113"/>
      <c r="B536" s="124"/>
    </row>
    <row r="537" ht="12.75">
      <c r="A537" s="123"/>
    </row>
    <row r="538" ht="12.75">
      <c r="A538" s="123"/>
    </row>
    <row r="539" spans="1:2" ht="12.75">
      <c r="A539" s="63"/>
      <c r="B539" s="20"/>
    </row>
    <row r="540" ht="12.75">
      <c r="A540" s="123"/>
    </row>
    <row r="541" ht="12.75">
      <c r="A541" s="123"/>
    </row>
    <row r="542" spans="1:2" ht="12.75">
      <c r="A542" s="63"/>
      <c r="B542" s="20"/>
    </row>
    <row r="543" ht="12.75">
      <c r="A543" s="123"/>
    </row>
    <row r="544" ht="12.75">
      <c r="A544" s="123"/>
    </row>
    <row r="545" spans="1:2" ht="12.75">
      <c r="A545" s="63"/>
      <c r="B545" s="20"/>
    </row>
    <row r="546" spans="1:2" ht="12.75">
      <c r="A546" s="63"/>
      <c r="B546" s="20"/>
    </row>
    <row r="547" spans="1:2" ht="12.75">
      <c r="A547" s="63"/>
      <c r="B547" s="20"/>
    </row>
    <row r="548" ht="12.75">
      <c r="A548" s="123"/>
    </row>
    <row r="549" ht="12.75">
      <c r="A549" s="123"/>
    </row>
    <row r="550" spans="1:2" ht="12.75">
      <c r="A550" s="63"/>
      <c r="B550" s="19"/>
    </row>
    <row r="551" ht="12.75">
      <c r="A551" s="123"/>
    </row>
    <row r="552" ht="12.75">
      <c r="A552" s="123"/>
    </row>
    <row r="553" spans="1:2" ht="12.75">
      <c r="A553" s="63"/>
      <c r="B553" s="20"/>
    </row>
    <row r="554" ht="12.75">
      <c r="A554" s="123"/>
    </row>
    <row r="555" ht="12.75">
      <c r="A555" s="123"/>
    </row>
    <row r="556" spans="1:2" ht="12.75">
      <c r="A556" s="63"/>
      <c r="B556" s="20"/>
    </row>
    <row r="557" ht="12.75">
      <c r="A557" s="123"/>
    </row>
    <row r="558" ht="12.75">
      <c r="A558" s="123"/>
    </row>
    <row r="559" spans="1:2" ht="12.75">
      <c r="A559" s="63"/>
      <c r="B559" s="20"/>
    </row>
    <row r="560" ht="12.75">
      <c r="A560" s="123"/>
    </row>
    <row r="561" ht="12.75">
      <c r="A561" s="123"/>
    </row>
    <row r="562" spans="1:2" ht="12.75">
      <c r="A562" s="63"/>
      <c r="B562" s="20"/>
    </row>
    <row r="563" ht="12.75">
      <c r="A563" s="123"/>
    </row>
    <row r="564" ht="12.75">
      <c r="A564" s="123"/>
    </row>
    <row r="565" spans="1:2" ht="12.75">
      <c r="A565" s="63"/>
      <c r="B565" s="20"/>
    </row>
    <row r="566" ht="12.75">
      <c r="A566" s="123"/>
    </row>
    <row r="567" ht="12.75">
      <c r="A567" s="123"/>
    </row>
    <row r="568" spans="1:2" ht="12.75">
      <c r="A568" s="63"/>
      <c r="B568" s="20"/>
    </row>
    <row r="569" ht="12.75">
      <c r="A569" s="123"/>
    </row>
    <row r="570" ht="12.75">
      <c r="A570" s="123"/>
    </row>
    <row r="571" spans="1:2" ht="12.75">
      <c r="A571" s="63"/>
      <c r="B571" s="20"/>
    </row>
    <row r="572" ht="12.75">
      <c r="A572" s="123"/>
    </row>
    <row r="573" ht="12.75">
      <c r="A573" s="123"/>
    </row>
    <row r="574" spans="1:2" ht="12.75">
      <c r="A574" s="63"/>
      <c r="B574" s="20"/>
    </row>
    <row r="575" ht="12.75">
      <c r="A575" s="123"/>
    </row>
    <row r="576" ht="12.75">
      <c r="A576" s="123"/>
    </row>
    <row r="577" spans="1:2" ht="12.75">
      <c r="A577" s="63"/>
      <c r="B577" s="20"/>
    </row>
    <row r="578" ht="12.75">
      <c r="B578" s="20"/>
    </row>
    <row r="579" ht="12.75">
      <c r="A579" s="123"/>
    </row>
    <row r="580" spans="1:2" ht="12.75">
      <c r="A580" s="63"/>
      <c r="B580" s="20"/>
    </row>
    <row r="581" spans="1:2" ht="12.75">
      <c r="A581" s="63"/>
      <c r="B581" s="20"/>
    </row>
    <row r="582" ht="12.75">
      <c r="A582" s="123"/>
    </row>
    <row r="583" spans="1:2" ht="12.75">
      <c r="A583" s="63"/>
      <c r="B583" s="20"/>
    </row>
    <row r="584" spans="1:2" ht="12.75">
      <c r="A584" s="63"/>
      <c r="B584" s="20"/>
    </row>
    <row r="585" spans="1:2" ht="12.75">
      <c r="A585" s="113"/>
      <c r="B585" s="124"/>
    </row>
    <row r="586" spans="1:2" ht="12.75">
      <c r="A586" s="63"/>
      <c r="B586" s="20"/>
    </row>
    <row r="587" ht="12.75">
      <c r="A587" s="123"/>
    </row>
    <row r="588" spans="1:2" ht="12.75">
      <c r="A588" s="123"/>
      <c r="B588" s="124"/>
    </row>
    <row r="589" spans="1:2" ht="12.75">
      <c r="A589" s="123"/>
      <c r="B589" s="124"/>
    </row>
    <row r="590" ht="12.75">
      <c r="A590" s="123"/>
    </row>
    <row r="591" spans="1:2" ht="12.75">
      <c r="A591" s="63"/>
      <c r="B591" s="20"/>
    </row>
    <row r="592" spans="1:2" ht="12.75">
      <c r="A592" s="123"/>
      <c r="B592" s="124"/>
    </row>
    <row r="593" ht="12.75">
      <c r="A593" s="123"/>
    </row>
    <row r="594" spans="1:2" ht="12.75">
      <c r="A594" s="63"/>
      <c r="B594" s="20"/>
    </row>
    <row r="595" spans="1:2" ht="12.75">
      <c r="A595" s="123"/>
      <c r="B595" s="124"/>
    </row>
    <row r="596" ht="12.75">
      <c r="A596" s="123"/>
    </row>
    <row r="597" spans="1:2" ht="12.75">
      <c r="A597" s="63"/>
      <c r="B597" s="20"/>
    </row>
    <row r="598" spans="1:2" ht="12.75">
      <c r="A598" s="123"/>
      <c r="B598" s="124"/>
    </row>
    <row r="599" ht="12.75">
      <c r="A599" s="123"/>
    </row>
    <row r="600" spans="1:2" ht="12.75">
      <c r="A600" s="63"/>
      <c r="B600" s="20"/>
    </row>
    <row r="601" ht="12.75">
      <c r="A601" s="123"/>
    </row>
    <row r="602" ht="12.75">
      <c r="A602" s="123"/>
    </row>
    <row r="603" spans="1:2" ht="12.75">
      <c r="A603" s="63"/>
      <c r="B603" s="20"/>
    </row>
    <row r="604" ht="12.75">
      <c r="A604" s="123"/>
    </row>
    <row r="605" ht="12.75">
      <c r="A605" s="123"/>
    </row>
    <row r="606" spans="1:2" ht="12.75">
      <c r="A606" s="63"/>
      <c r="B606" s="20"/>
    </row>
    <row r="607" ht="12.75">
      <c r="A607" s="123"/>
    </row>
    <row r="608" spans="1:2" ht="12.75">
      <c r="A608" s="123"/>
      <c r="B608" s="92"/>
    </row>
    <row r="609" spans="1:2" ht="12.75">
      <c r="A609" s="63"/>
      <c r="B609" s="20"/>
    </row>
    <row r="610" spans="1:2" ht="12.75">
      <c r="A610" s="63"/>
      <c r="B610" s="20"/>
    </row>
    <row r="611" spans="1:2" ht="12.75">
      <c r="A611" s="63"/>
      <c r="B611" s="20"/>
    </row>
    <row r="612" ht="12.75">
      <c r="A612" s="123"/>
    </row>
    <row r="613" ht="12.75">
      <c r="A613" s="123"/>
    </row>
    <row r="614" spans="1:2" ht="12.75">
      <c r="A614" s="63"/>
      <c r="B614" s="20"/>
    </row>
    <row r="615" ht="12.75">
      <c r="A615" s="123"/>
    </row>
    <row r="616" ht="12.75">
      <c r="A616" s="123"/>
    </row>
    <row r="617" spans="1:2" ht="12.75">
      <c r="A617" s="63"/>
      <c r="B617" s="20"/>
    </row>
    <row r="618" spans="1:2" ht="12.75">
      <c r="A618" s="63"/>
      <c r="B618" s="20"/>
    </row>
    <row r="619" spans="1:2" ht="12.75">
      <c r="A619" s="63"/>
      <c r="B619" s="20"/>
    </row>
    <row r="620" spans="1:2" ht="12.75">
      <c r="A620" s="63"/>
      <c r="B620" s="20"/>
    </row>
    <row r="621" spans="1:2" ht="12.75">
      <c r="A621" s="63"/>
      <c r="B621" s="20"/>
    </row>
    <row r="622" spans="1:2" ht="12.75">
      <c r="A622" s="63"/>
      <c r="B622" s="20"/>
    </row>
    <row r="623" ht="12.75">
      <c r="A623" s="123"/>
    </row>
    <row r="624" spans="1:2" ht="12.75">
      <c r="A624" s="123"/>
      <c r="B624" s="20"/>
    </row>
    <row r="625" spans="1:2" ht="12.75">
      <c r="A625" s="127"/>
      <c r="B625" s="20"/>
    </row>
    <row r="626" spans="1:2" ht="12.75">
      <c r="A626" s="63"/>
      <c r="B626" s="20"/>
    </row>
    <row r="627" spans="1:2" ht="12.75">
      <c r="A627" s="63"/>
      <c r="B627" s="20"/>
    </row>
    <row r="628" spans="1:2" ht="12.75">
      <c r="A628" s="63"/>
      <c r="B628" s="20"/>
    </row>
    <row r="629" spans="1:2" ht="12.75">
      <c r="A629" s="63"/>
      <c r="B629" s="20"/>
    </row>
    <row r="630" spans="1:2" ht="12.75">
      <c r="A630" s="63"/>
      <c r="B630" s="20"/>
    </row>
    <row r="631" ht="12.75">
      <c r="A631" s="123"/>
    </row>
    <row r="632" ht="12.75">
      <c r="A632" s="123"/>
    </row>
    <row r="633" spans="1:2" ht="12.75">
      <c r="A633" s="63"/>
      <c r="B633" s="20"/>
    </row>
    <row r="634" ht="12.75">
      <c r="B634" s="20"/>
    </row>
    <row r="635" spans="1:2" ht="12.75">
      <c r="A635" s="123"/>
      <c r="B635" s="20"/>
    </row>
    <row r="636" spans="1:2" ht="12.75">
      <c r="A636" s="63"/>
      <c r="B636" s="20"/>
    </row>
    <row r="637" spans="1:2" ht="12.75">
      <c r="A637" s="63"/>
      <c r="B637" s="20"/>
    </row>
    <row r="638" spans="1:2" ht="12.75">
      <c r="A638" s="123"/>
      <c r="B638" s="20"/>
    </row>
    <row r="639" spans="1:2" ht="12.75">
      <c r="A639" s="63"/>
      <c r="B639" s="20"/>
    </row>
    <row r="640" ht="12.75">
      <c r="B640" s="20"/>
    </row>
    <row r="641" spans="1:2" ht="12.75">
      <c r="A641" s="116"/>
      <c r="B641" s="124"/>
    </row>
    <row r="642" ht="12.75">
      <c r="B642" s="20"/>
    </row>
    <row r="643" spans="1:2" ht="12.75">
      <c r="A643" s="123"/>
      <c r="B643" s="124"/>
    </row>
    <row r="644" ht="12.75">
      <c r="A644" s="123"/>
    </row>
    <row r="645" ht="12.75">
      <c r="A645" s="123"/>
    </row>
    <row r="646" spans="1:2" ht="12.75">
      <c r="A646" s="63"/>
      <c r="B646" s="20"/>
    </row>
    <row r="647" spans="1:2" ht="12.75">
      <c r="A647" s="63"/>
      <c r="B647" s="20"/>
    </row>
    <row r="648" ht="12.75">
      <c r="A648" s="123"/>
    </row>
    <row r="649" ht="12.75">
      <c r="A649" s="123"/>
    </row>
    <row r="650" spans="1:2" ht="12.75">
      <c r="A650" s="63"/>
      <c r="B650" s="20"/>
    </row>
    <row r="651" spans="1:2" ht="12.75">
      <c r="A651" s="63"/>
      <c r="B651" s="20"/>
    </row>
    <row r="652" spans="1:2" ht="12.75">
      <c r="A652" s="63"/>
      <c r="B652" s="20"/>
    </row>
    <row r="653" spans="1:2" ht="12.75">
      <c r="A653" s="63"/>
      <c r="B653" s="20"/>
    </row>
    <row r="654" spans="1:2" ht="12.75">
      <c r="A654" s="63"/>
      <c r="B654" s="20"/>
    </row>
    <row r="655" ht="12.75">
      <c r="A655" s="123"/>
    </row>
    <row r="656" ht="12.75">
      <c r="A656" s="123"/>
    </row>
    <row r="657" spans="1:2" ht="12.75">
      <c r="A657" s="63"/>
      <c r="B657" s="20"/>
    </row>
    <row r="658" spans="1:2" ht="12.75">
      <c r="A658" s="63"/>
      <c r="B658" s="20"/>
    </row>
    <row r="659" spans="1:2" ht="12.75">
      <c r="A659" s="63"/>
      <c r="B659" s="20"/>
    </row>
    <row r="660" spans="1:2" ht="12.75">
      <c r="A660" s="63"/>
      <c r="B660" s="20"/>
    </row>
    <row r="661" spans="1:2" ht="12.75">
      <c r="A661" s="63"/>
      <c r="B661" s="20"/>
    </row>
    <row r="662" spans="1:2" ht="12.75">
      <c r="A662" s="113"/>
      <c r="B662" s="124"/>
    </row>
    <row r="663" spans="1:2" ht="12.75">
      <c r="A663" s="63"/>
      <c r="B663" s="20"/>
    </row>
    <row r="664" spans="1:2" ht="12.75">
      <c r="A664" s="123"/>
      <c r="B664" s="124"/>
    </row>
    <row r="665" ht="12.75">
      <c r="A665" s="123"/>
    </row>
    <row r="666" ht="12.75">
      <c r="A666" s="123"/>
    </row>
    <row r="667" spans="1:2" ht="12.75">
      <c r="A667" s="63"/>
      <c r="B667" s="20"/>
    </row>
    <row r="668" spans="1:2" ht="12.75">
      <c r="A668" s="63"/>
      <c r="B668" s="20"/>
    </row>
    <row r="669" ht="12.75">
      <c r="A669" s="123"/>
    </row>
    <row r="670" spans="1:2" ht="12.75">
      <c r="A670" s="63"/>
      <c r="B670" s="20"/>
    </row>
    <row r="671" ht="12.75">
      <c r="A671" s="123"/>
    </row>
    <row r="672" ht="12.75">
      <c r="A672" s="123"/>
    </row>
    <row r="673" spans="1:2" ht="12.75">
      <c r="A673" s="63"/>
      <c r="B673" s="20"/>
    </row>
    <row r="674" spans="1:2" ht="12.75">
      <c r="A674" s="63"/>
      <c r="B674" s="20"/>
    </row>
    <row r="675" ht="12.75">
      <c r="A675" s="123"/>
    </row>
    <row r="676" ht="12.75">
      <c r="A676" s="123"/>
    </row>
    <row r="677" spans="1:2" ht="12.75">
      <c r="A677" s="63"/>
      <c r="B677" s="20"/>
    </row>
    <row r="678" ht="12.75">
      <c r="A678" s="122"/>
    </row>
    <row r="680" spans="1:2" ht="12.75">
      <c r="A680" s="113"/>
      <c r="B680" s="124"/>
    </row>
    <row r="682" spans="1:2" ht="12.75">
      <c r="A682" s="113"/>
      <c r="B682" s="114"/>
    </row>
    <row r="685" spans="1:2" ht="12.75">
      <c r="A685" s="120"/>
      <c r="B685" s="114"/>
    </row>
    <row r="687" spans="1:2" ht="12.75">
      <c r="A687" s="120"/>
      <c r="B687" s="114"/>
    </row>
    <row r="689" spans="1:2" ht="12.75">
      <c r="A689" s="116"/>
      <c r="B689" s="117"/>
    </row>
    <row r="690" spans="1:2" ht="12.75">
      <c r="A690" s="118"/>
      <c r="B690" s="119"/>
    </row>
    <row r="692" spans="1:2" ht="12.75">
      <c r="A692" s="113"/>
      <c r="B692" s="114"/>
    </row>
    <row r="694" spans="1:2" ht="12.75">
      <c r="A694" s="113"/>
      <c r="B694" s="114"/>
    </row>
    <row r="696" spans="1:2" ht="12.75">
      <c r="A696" s="116"/>
      <c r="B696" s="117"/>
    </row>
    <row r="697" spans="1:2" ht="12.75">
      <c r="A697" s="118"/>
      <c r="B697" s="119"/>
    </row>
    <row r="699" spans="1:2" ht="12.75">
      <c r="A699" s="113"/>
      <c r="B699" s="114"/>
    </row>
    <row r="701" spans="1:2" ht="12.75">
      <c r="A701" s="113"/>
      <c r="B701" s="114"/>
    </row>
    <row r="703" spans="1:2" ht="12.75">
      <c r="A703" s="116"/>
      <c r="B703" s="117"/>
    </row>
    <row r="704" spans="1:2" ht="12.75">
      <c r="A704" s="118"/>
      <c r="B704" s="119"/>
    </row>
    <row r="706" spans="1:2" ht="12.75">
      <c r="A706" s="113"/>
      <c r="B706" s="114"/>
    </row>
    <row r="708" spans="1:2" ht="12.75">
      <c r="A708" s="113"/>
      <c r="B708" s="114"/>
    </row>
    <row r="710" spans="1:2" ht="12.75">
      <c r="A710" s="116"/>
      <c r="B710" s="117"/>
    </row>
    <row r="711" spans="1:2" ht="12.75">
      <c r="A711" s="118"/>
      <c r="B711" s="119"/>
    </row>
    <row r="712" spans="1:2" ht="12.75">
      <c r="A712" s="118"/>
      <c r="B712" s="119"/>
    </row>
    <row r="713" spans="1:2" ht="12.75">
      <c r="A713" s="118"/>
      <c r="B713" s="119"/>
    </row>
    <row r="714" spans="1:2" ht="12.75">
      <c r="A714" s="118"/>
      <c r="B714" s="119"/>
    </row>
    <row r="715" spans="1:2" ht="12.75">
      <c r="A715" s="118"/>
      <c r="B715" s="119"/>
    </row>
    <row r="717" spans="1:2" ht="12.75">
      <c r="A717" s="113"/>
      <c r="B717" s="114"/>
    </row>
    <row r="719" spans="1:2" ht="12.75">
      <c r="A719" s="113"/>
      <c r="B719" s="114"/>
    </row>
    <row r="721" spans="1:2" ht="12.75">
      <c r="A721" s="116"/>
      <c r="B721" s="117"/>
    </row>
    <row r="722" spans="1:2" ht="12.75">
      <c r="A722" s="118"/>
      <c r="B722" s="119"/>
    </row>
    <row r="723" spans="1:2" ht="12.75">
      <c r="A723" s="118"/>
      <c r="B723" s="119"/>
    </row>
    <row r="725" spans="1:2" ht="12.75">
      <c r="A725" s="113"/>
      <c r="B725" s="114"/>
    </row>
    <row r="727" spans="1:2" ht="12.75">
      <c r="A727" s="113"/>
      <c r="B727" s="114"/>
    </row>
    <row r="729" spans="1:2" ht="12.75">
      <c r="A729" s="116"/>
      <c r="B729" s="117"/>
    </row>
    <row r="730" spans="1:2" ht="12.75">
      <c r="A730" s="118"/>
      <c r="B730" s="119"/>
    </row>
    <row r="731" spans="1:2" ht="12.75">
      <c r="A731" s="118"/>
      <c r="B731" s="119"/>
    </row>
    <row r="733" spans="1:2" ht="12.75">
      <c r="A733" s="113"/>
      <c r="B733" s="114"/>
    </row>
    <row r="735" spans="1:2" ht="12.75">
      <c r="A735" s="113"/>
      <c r="B735" s="114"/>
    </row>
    <row r="737" spans="1:2" ht="12.75">
      <c r="A737" s="116"/>
      <c r="B737" s="117"/>
    </row>
    <row r="738" spans="1:2" ht="12.75">
      <c r="A738" s="118"/>
      <c r="B738" s="119"/>
    </row>
    <row r="739" spans="1:2" ht="12.75">
      <c r="A739" s="118"/>
      <c r="B739" s="119"/>
    </row>
    <row r="740" spans="1:2" ht="12.75">
      <c r="A740" s="118"/>
      <c r="B740" s="119"/>
    </row>
    <row r="741" spans="1:2" ht="12.75">
      <c r="A741" s="118"/>
      <c r="B741" s="119"/>
    </row>
    <row r="742" spans="1:2" ht="12.75">
      <c r="A742" s="118"/>
      <c r="B742" s="119"/>
    </row>
    <row r="743" spans="1:2" ht="12.75">
      <c r="A743" s="118"/>
      <c r="B743" s="119"/>
    </row>
    <row r="744" spans="1:2" ht="12.75">
      <c r="A744" s="118"/>
      <c r="B744" s="119"/>
    </row>
    <row r="745" spans="1:2" ht="12.75">
      <c r="A745" s="118"/>
      <c r="B745" s="119"/>
    </row>
    <row r="746" spans="1:2" ht="12.75">
      <c r="A746" s="118"/>
      <c r="B746" s="119"/>
    </row>
    <row r="747" spans="1:2" ht="12.75">
      <c r="A747" s="118"/>
      <c r="B747" s="119"/>
    </row>
    <row r="749" spans="1:2" ht="12.75">
      <c r="A749" s="113"/>
      <c r="B749" s="114"/>
    </row>
    <row r="751" spans="1:2" ht="12.75">
      <c r="A751" s="113"/>
      <c r="B751" s="114"/>
    </row>
    <row r="753" spans="1:2" ht="12.75">
      <c r="A753" s="116"/>
      <c r="B753" s="117"/>
    </row>
    <row r="754" spans="1:2" ht="12.75">
      <c r="A754" s="118"/>
      <c r="B754" s="119"/>
    </row>
    <row r="755" spans="1:2" ht="12.75">
      <c r="A755" s="118"/>
      <c r="B755" s="119"/>
    </row>
    <row r="756" spans="1:2" ht="12.75">
      <c r="A756" s="118"/>
      <c r="B756" s="119"/>
    </row>
    <row r="757" spans="1:2" ht="12.75">
      <c r="A757" s="118"/>
      <c r="B757" s="119"/>
    </row>
    <row r="758" spans="1:2" ht="12.75">
      <c r="A758" s="118"/>
      <c r="B758" s="119"/>
    </row>
    <row r="759" spans="1:2" ht="12.75">
      <c r="A759" s="118"/>
      <c r="B759" s="119"/>
    </row>
    <row r="761" spans="1:2" ht="12.75">
      <c r="A761" s="113"/>
      <c r="B761" s="114"/>
    </row>
    <row r="763" spans="1:2" ht="12.75">
      <c r="A763" s="113"/>
      <c r="B763" s="114"/>
    </row>
    <row r="765" spans="1:2" ht="12.75">
      <c r="A765" s="116"/>
      <c r="B765" s="117"/>
    </row>
    <row r="766" spans="1:2" ht="12.75">
      <c r="A766" s="118"/>
      <c r="B766" s="119"/>
    </row>
    <row r="767" spans="1:2" ht="12.75">
      <c r="A767" s="118"/>
      <c r="B767" s="119"/>
    </row>
    <row r="768" spans="1:2" ht="12.75">
      <c r="A768" s="118"/>
      <c r="B768" s="119"/>
    </row>
    <row r="771" spans="1:2" ht="12.75">
      <c r="A771" s="113"/>
      <c r="B771" s="114"/>
    </row>
    <row r="773" spans="1:2" ht="12.75">
      <c r="A773" s="113"/>
      <c r="B773" s="114"/>
    </row>
    <row r="775" spans="1:2" ht="12.75">
      <c r="A775" s="116"/>
      <c r="B775" s="117"/>
    </row>
    <row r="776" spans="1:2" ht="12.75">
      <c r="A776" s="118"/>
      <c r="B776" s="119"/>
    </row>
    <row r="778" spans="1:2" ht="12.75">
      <c r="A778" s="113"/>
      <c r="B778" s="114"/>
    </row>
    <row r="780" spans="1:2" ht="12.75">
      <c r="A780" s="113"/>
      <c r="B780" s="114"/>
    </row>
    <row r="782" spans="1:2" ht="12.75">
      <c r="A782" s="116"/>
      <c r="B782" s="117"/>
    </row>
    <row r="783" spans="1:2" ht="12.75">
      <c r="A783" s="118"/>
      <c r="B783" s="119"/>
    </row>
    <row r="784" spans="1:2" ht="12.75">
      <c r="A784" s="118"/>
      <c r="B784" s="119"/>
    </row>
    <row r="786" spans="1:2" ht="12.75">
      <c r="A786" s="113"/>
      <c r="B786" s="114"/>
    </row>
    <row r="788" spans="1:2" ht="12.75">
      <c r="A788" s="113"/>
      <c r="B788" s="114"/>
    </row>
    <row r="790" spans="1:2" ht="12.75">
      <c r="A790" s="116"/>
      <c r="B790" s="117"/>
    </row>
    <row r="791" spans="1:2" ht="12.75">
      <c r="A791" s="118"/>
      <c r="B791" s="119"/>
    </row>
    <row r="792" spans="1:2" ht="12.75">
      <c r="A792" s="118"/>
      <c r="B792" s="119"/>
    </row>
    <row r="793" spans="1:2" ht="12.75">
      <c r="A793" s="118"/>
      <c r="B793" s="119"/>
    </row>
    <row r="794" spans="1:2" ht="12.75">
      <c r="A794" s="118"/>
      <c r="B794" s="119"/>
    </row>
    <row r="795" spans="1:2" ht="12.75">
      <c r="A795" s="118"/>
      <c r="B795" s="119"/>
    </row>
    <row r="796" spans="1:2" ht="12.75">
      <c r="A796" s="118"/>
      <c r="B796" s="119"/>
    </row>
    <row r="797" spans="1:2" ht="12.75">
      <c r="A797" s="118"/>
      <c r="B797" s="119"/>
    </row>
    <row r="798" spans="1:2" ht="12.75">
      <c r="A798" s="118"/>
      <c r="B798" s="119"/>
    </row>
    <row r="799" spans="1:2" ht="12.75">
      <c r="A799" s="118"/>
      <c r="B799" s="119"/>
    </row>
    <row r="800" spans="1:2" ht="12.75">
      <c r="A800" s="118"/>
      <c r="B800" s="119"/>
    </row>
    <row r="801" spans="1:2" ht="12.75">
      <c r="A801" s="118"/>
      <c r="B801" s="119"/>
    </row>
    <row r="804" spans="1:2" ht="12.75">
      <c r="A804" s="113"/>
      <c r="B804" s="114"/>
    </row>
    <row r="806" spans="1:2" ht="12.75">
      <c r="A806" s="113"/>
      <c r="B806" s="114"/>
    </row>
  </sheetData>
  <sheetProtection/>
  <mergeCells count="3">
    <mergeCell ref="A1:E1"/>
    <mergeCell ref="A3:B3"/>
    <mergeCell ref="A2:B2"/>
  </mergeCells>
  <printOptions horizontalCentered="1"/>
  <pageMargins left="0.1968503937007874" right="0.1968503937007874" top="0.4330708661417323" bottom="0.4330708661417323" header="0.5118110236220472" footer="0.31496062992125984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Mladenka Karačić</dc:creator>
  <cp:keywords/>
  <dc:description/>
  <cp:lastModifiedBy>TKrajinovic</cp:lastModifiedBy>
  <cp:lastPrinted>2022-07-27T13:28:23Z</cp:lastPrinted>
  <dcterms:created xsi:type="dcterms:W3CDTF">2001-11-29T15:00:47Z</dcterms:created>
  <dcterms:modified xsi:type="dcterms:W3CDTF">2022-12-02T14:58:50Z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6CERP - Izvršenje financijskog plana za I-VI 2016..xls</vt:lpwstr>
  </property>
</Properties>
</file>